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0" windowWidth="20370" windowHeight="7695"/>
  </bookViews>
  <sheets>
    <sheet name="Action2-Espèces" sheetId="2" r:id="rId1"/>
    <sheet name="plan essai" sheetId="3" r:id="rId2"/>
    <sheet name="plan essai (2)" sheetId="4" r:id="rId3"/>
  </sheets>
  <calcPr calcId="144525"/>
</workbook>
</file>

<file path=xl/calcChain.xml><?xml version="1.0" encoding="utf-8"?>
<calcChain xmlns="http://schemas.openxmlformats.org/spreadsheetml/2006/main">
  <c r="I26" i="2" l="1"/>
  <c r="I33" i="2" l="1"/>
  <c r="I32" i="2"/>
  <c r="I28" i="2"/>
  <c r="I27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L4" i="2" l="1"/>
  <c r="L32" i="2" l="1"/>
  <c r="K32" i="2" s="1"/>
  <c r="M32" i="2" s="1"/>
  <c r="L28" i="2"/>
  <c r="K28" i="2" s="1"/>
  <c r="M28" i="2" s="1"/>
  <c r="L24" i="2"/>
  <c r="K24" i="2" s="1"/>
  <c r="M24" i="2" s="1"/>
  <c r="L20" i="2"/>
  <c r="K20" i="2" s="1"/>
  <c r="M20" i="2" s="1"/>
  <c r="L16" i="2"/>
  <c r="K16" i="2" s="1"/>
  <c r="M16" i="2" s="1"/>
  <c r="L12" i="2"/>
  <c r="K12" i="2" s="1"/>
  <c r="M12" i="2" s="1"/>
  <c r="O4" i="2"/>
  <c r="L31" i="2"/>
  <c r="K31" i="2" s="1"/>
  <c r="M31" i="2" s="1"/>
  <c r="L27" i="2"/>
  <c r="K27" i="2" s="1"/>
  <c r="M27" i="2" s="1"/>
  <c r="L23" i="2"/>
  <c r="K23" i="2" s="1"/>
  <c r="M23" i="2" s="1"/>
  <c r="L19" i="2"/>
  <c r="K19" i="2" s="1"/>
  <c r="M19" i="2" s="1"/>
  <c r="L15" i="2"/>
  <c r="K15" i="2" s="1"/>
  <c r="M15" i="2" s="1"/>
  <c r="L11" i="2"/>
  <c r="K11" i="2" s="1"/>
  <c r="M11" i="2" s="1"/>
  <c r="L30" i="2"/>
  <c r="K30" i="2" s="1"/>
  <c r="M30" i="2" s="1"/>
  <c r="L26" i="2"/>
  <c r="K26" i="2" s="1"/>
  <c r="M26" i="2" s="1"/>
  <c r="L22" i="2"/>
  <c r="K22" i="2" s="1"/>
  <c r="M22" i="2" s="1"/>
  <c r="L18" i="2"/>
  <c r="K18" i="2" s="1"/>
  <c r="M18" i="2" s="1"/>
  <c r="L14" i="2"/>
  <c r="K14" i="2" s="1"/>
  <c r="M14" i="2" s="1"/>
  <c r="L10" i="2"/>
  <c r="K10" i="2" s="1"/>
  <c r="M10" i="2" s="1"/>
  <c r="L33" i="2"/>
  <c r="K33" i="2" s="1"/>
  <c r="M33" i="2" s="1"/>
  <c r="L29" i="2"/>
  <c r="L25" i="2"/>
  <c r="K25" i="2" s="1"/>
  <c r="M25" i="2" s="1"/>
  <c r="L21" i="2"/>
  <c r="K21" i="2" s="1"/>
  <c r="M21" i="2" s="1"/>
  <c r="L17" i="2"/>
  <c r="K17" i="2" s="1"/>
  <c r="M17" i="2" s="1"/>
  <c r="L13" i="2"/>
  <c r="K13" i="2" s="1"/>
  <c r="M13" i="2" s="1"/>
  <c r="L9" i="2"/>
  <c r="K9" i="2"/>
  <c r="M9" i="2" s="1"/>
  <c r="M45" i="2"/>
  <c r="L34" i="2" l="1"/>
  <c r="L21" i="4"/>
  <c r="L44" i="2"/>
  <c r="N22" i="4"/>
  <c r="P18" i="3"/>
  <c r="P21" i="3"/>
  <c r="L43" i="2"/>
  <c r="M43" i="2" s="1"/>
  <c r="O34" i="2"/>
  <c r="D34" i="2"/>
  <c r="D35" i="2" s="1"/>
  <c r="M47" i="2"/>
  <c r="M46" i="2"/>
  <c r="L36" i="2" l="1"/>
</calcChain>
</file>

<file path=xl/comments1.xml><?xml version="1.0" encoding="utf-8"?>
<comments xmlns="http://schemas.openxmlformats.org/spreadsheetml/2006/main">
  <authors>
    <author>MINETTE Sébastien</author>
  </authors>
  <commentList>
    <comment ref="C8" authorId="0">
      <text>
        <r>
          <rPr>
            <sz val="9"/>
            <color indexed="81"/>
            <rFont val="Tahoma"/>
            <family val="2"/>
          </rPr>
          <t>grains/CIVE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MINETTE Sébastien:</t>
        </r>
        <r>
          <rPr>
            <sz val="9"/>
            <color indexed="81"/>
            <rFont val="Tahoma"/>
            <family val="2"/>
          </rPr>
          <t xml:space="preserve">
quantité à mettre dans chaque sac pour semis des placettes en fonction de la densité voulue à l'hectare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1,20 m x 10 m
3 répétitions
+ besoins supplémentaires pour semis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>
      <text>
        <r>
          <rPr>
            <b/>
            <sz val="9"/>
            <color indexed="81"/>
            <rFont val="Tahoma"/>
            <family val="2"/>
          </rPr>
          <t>= semences nécessaires + 50 %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20 à 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1 à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MINETTE Sébastien:</t>
        </r>
        <r>
          <rPr>
            <sz val="9"/>
            <color indexed="81"/>
            <rFont val="Tahoma"/>
            <family val="2"/>
          </rPr>
          <t xml:space="preserve">
grain cassé dans les semences donc densité augmentée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 priori, variété intéressante en 000
=&gt; testée par des agris en Vienne (86)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MINETTE Sébastien:</t>
        </r>
        <r>
          <rPr>
            <sz val="9"/>
            <color indexed="81"/>
            <rFont val="Tahoma"/>
            <family val="2"/>
          </rPr>
          <t xml:space="preserve">
rappeler DELEPLANQUE
=&gt; envoi prévu pour début juin
06,17,91,35,55</t>
        </r>
      </text>
    </comment>
    <comment ref="H27" authorId="0">
      <text>
        <r>
          <rPr>
            <b/>
            <sz val="9"/>
            <color indexed="81"/>
            <rFont val="Tahoma"/>
            <family val="2"/>
          </rPr>
          <t>A confirmer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9"/>
            <color indexed="81"/>
            <rFont val="Tahoma"/>
            <family val="2"/>
          </rPr>
          <t>A calculer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15-20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9"/>
            <color indexed="81"/>
            <rFont val="Tahoma"/>
            <family val="2"/>
          </rPr>
          <t>A confirmer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20-25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A confirmer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PMG Jag de Bellouet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<sst xmlns="http://schemas.openxmlformats.org/spreadsheetml/2006/main" count="540" uniqueCount="215">
  <si>
    <t>CIVE</t>
  </si>
  <si>
    <t>Projet Casdar "3 cultures en 2 ans"</t>
  </si>
  <si>
    <t>Espèces envisagées pour "vitrine couverts" de Lusignan 2019</t>
  </si>
  <si>
    <t>VARIETE</t>
  </si>
  <si>
    <t>FOURNISSEUR</t>
  </si>
  <si>
    <t>PMG</t>
  </si>
  <si>
    <t>CAMELINE</t>
  </si>
  <si>
    <t>Celine</t>
  </si>
  <si>
    <t>CAVAC  (J-L Lespinas)</t>
  </si>
  <si>
    <t>SARRASIN</t>
  </si>
  <si>
    <t>Harpe</t>
  </si>
  <si>
    <t>Agri-Obtention</t>
  </si>
  <si>
    <t>AVOINE STRIGOSA</t>
  </si>
  <si>
    <t>modalité</t>
  </si>
  <si>
    <t>CULTURES DEROBEES</t>
  </si>
  <si>
    <t>Famille</t>
  </si>
  <si>
    <t>Polygonacée</t>
  </si>
  <si>
    <t>Crucifère</t>
  </si>
  <si>
    <t>Poacée</t>
  </si>
  <si>
    <t>TOURNESOL</t>
  </si>
  <si>
    <t>Commentaires</t>
  </si>
  <si>
    <t>SOJA</t>
  </si>
  <si>
    <t>AVOINE COMMUNE PRINTEMPS</t>
  </si>
  <si>
    <t>destination</t>
  </si>
  <si>
    <t>grain</t>
  </si>
  <si>
    <t>MILLET</t>
  </si>
  <si>
    <t>MOHA</t>
  </si>
  <si>
    <t>ALPISTE</t>
  </si>
  <si>
    <t>RADIS FOURRAGER</t>
  </si>
  <si>
    <t>production "graines" pour couverts</t>
  </si>
  <si>
    <t xml:space="preserve">sol : </t>
  </si>
  <si>
    <t>conditions :</t>
  </si>
  <si>
    <t>Nombre espèces</t>
  </si>
  <si>
    <t>variété très précoce  // ou orge de printemps</t>
  </si>
  <si>
    <t>LUPIN Bleu</t>
  </si>
  <si>
    <t>FENUGREC</t>
  </si>
  <si>
    <t>QUINOA</t>
  </si>
  <si>
    <t>CHIA</t>
  </si>
  <si>
    <t>POIS de PTPS</t>
  </si>
  <si>
    <t>Chénopodiacée</t>
  </si>
  <si>
    <t>Fabacée</t>
  </si>
  <si>
    <t>Astéracée</t>
  </si>
  <si>
    <t xml:space="preserve"> possibilité d'avoir la moitié de l'essai avec irrigation à la levée</t>
  </si>
  <si>
    <t>Nbre blocs :</t>
  </si>
  <si>
    <t xml:space="preserve"> limon sur argile  (Terres Rouges à Châtaigniers)  =&gt; données à disposition sur caractéristiques du sol</t>
  </si>
  <si>
    <t>Surface essai</t>
  </si>
  <si>
    <t>Surface "placettes"</t>
  </si>
  <si>
    <t>séparation, bordure</t>
  </si>
  <si>
    <t>ha</t>
  </si>
  <si>
    <t>Lamiacée</t>
  </si>
  <si>
    <r>
      <t xml:space="preserve">placette Lusignan
</t>
    </r>
    <r>
      <rPr>
        <sz val="8"/>
        <color theme="1"/>
        <rFont val="Calibri"/>
        <family val="2"/>
        <scheme val="minor"/>
      </rPr>
      <t>ha</t>
    </r>
  </si>
  <si>
    <t>Albatros (blanche) //  Jag De Bellouet (noire)</t>
  </si>
  <si>
    <t>variété précoce</t>
  </si>
  <si>
    <t>variété très précoce</t>
  </si>
  <si>
    <t>Pedialacées</t>
  </si>
  <si>
    <t>SESAME</t>
  </si>
  <si>
    <t>Arabella</t>
  </si>
  <si>
    <t>remarques :</t>
  </si>
  <si>
    <t>Niébé (cowpea)</t>
  </si>
  <si>
    <t>M Abella - Terres Inovia</t>
  </si>
  <si>
    <t>semences
obtenues</t>
  </si>
  <si>
    <t>OK</t>
  </si>
  <si>
    <t>Agri-Obtentions (Th. Bourguoin)</t>
  </si>
  <si>
    <t>test germination à faire</t>
  </si>
  <si>
    <t>Nombre placette</t>
  </si>
  <si>
    <r>
      <rPr>
        <u/>
        <sz val="8"/>
        <color theme="1"/>
        <rFont val="Calibri"/>
        <family val="2"/>
        <scheme val="minor"/>
      </rPr>
      <t xml:space="preserve">Surface placette </t>
    </r>
    <r>
      <rPr>
        <sz val="8"/>
        <color theme="1"/>
        <rFont val="Calibri"/>
        <family val="2"/>
        <scheme val="minor"/>
      </rPr>
      <t xml:space="preserve">: </t>
    </r>
  </si>
  <si>
    <t>- mesures possibles de LAI =&gt; matériel disponible à Lusignan (Christophe de B ; Didier Combes)</t>
  </si>
  <si>
    <t>semence de ferme ; agriculteur : M Renard</t>
  </si>
  <si>
    <t>agriculteur</t>
  </si>
  <si>
    <t>semis : ~300 000 grains/ha</t>
  </si>
  <si>
    <t>SORGHO FOURRAGER1</t>
  </si>
  <si>
    <t>SORGHO FOURRAGER2</t>
  </si>
  <si>
    <t>cycle a priori : ok</t>
  </si>
  <si>
    <t>cycle trop long  =&gt; pas possible sous nos climats     (M. Pottier, CORAB)</t>
  </si>
  <si>
    <t>???????</t>
  </si>
  <si>
    <t>variété "100" jours</t>
  </si>
  <si>
    <t>CARTHAME ??</t>
  </si>
  <si>
    <t xml:space="preserve">date de semis prévue : </t>
  </si>
  <si>
    <t>25/06 au 10/07</t>
  </si>
  <si>
    <t>- soja 000 (variété Toundra) : cultiver en 3C2A par EA Mitteault à Ouest de Poitiers sur groies ~6qx/ha</t>
  </si>
  <si>
    <t xml:space="preserve">2 Modalités : </t>
  </si>
  <si>
    <t>Irriguée/ sec</t>
  </si>
  <si>
    <t>m</t>
  </si>
  <si>
    <t>Plan calibré sur 20 espèces testées</t>
  </si>
  <si>
    <t xml:space="preserve">  6 repétitions / espèces  :   3 répétitions "secs"  // 3 répétitions "irrigués" </t>
  </si>
  <si>
    <t>1,5 mètre</t>
  </si>
  <si>
    <t>largeur rampe irrigation</t>
  </si>
  <si>
    <t>Bloc 1.   "sec"</t>
  </si>
  <si>
    <t>Sous bloc 1</t>
  </si>
  <si>
    <t>Sous bloc 2</t>
  </si>
  <si>
    <t>Sous bloc 3</t>
  </si>
  <si>
    <t>Surface irriguée :</t>
  </si>
  <si>
    <t>m²</t>
  </si>
  <si>
    <t>Volume d'eau utilisé</t>
  </si>
  <si>
    <r>
      <t>m</t>
    </r>
    <r>
      <rPr>
        <vertAlign val="superscript"/>
        <sz val="8"/>
        <color theme="1"/>
        <rFont val="Calibri"/>
        <family val="2"/>
        <scheme val="minor"/>
      </rPr>
      <t>3</t>
    </r>
  </si>
  <si>
    <t>Esp1</t>
  </si>
  <si>
    <t>Esp2</t>
  </si>
  <si>
    <t>Esp3</t>
  </si>
  <si>
    <t>Esp4</t>
  </si>
  <si>
    <t>Esp5</t>
  </si>
  <si>
    <t>Esp6</t>
  </si>
  <si>
    <t>Esp7</t>
  </si>
  <si>
    <t>Esp8</t>
  </si>
  <si>
    <t>Esp9</t>
  </si>
  <si>
    <t>Esp10</t>
  </si>
  <si>
    <t>Esp11</t>
  </si>
  <si>
    <t>Esp12</t>
  </si>
  <si>
    <t>Esp13</t>
  </si>
  <si>
    <t>Esp14</t>
  </si>
  <si>
    <t>Esp15</t>
  </si>
  <si>
    <t>Esp16</t>
  </si>
  <si>
    <t>Esp17</t>
  </si>
  <si>
    <t>Esp18</t>
  </si>
  <si>
    <t>Esp19</t>
  </si>
  <si>
    <t>Esp20</t>
  </si>
  <si>
    <t xml:space="preserve">µ-placette : </t>
  </si>
  <si>
    <t>largeur : 1,20 m  x longueur 11,18 m</t>
  </si>
  <si>
    <t>(prévoir 1,5 x 12 m)</t>
  </si>
  <si>
    <t>2 passages     ~ 15 mm   =&gt;    1 journée d'intervalle  (cumul irrigation : 30 mm)</t>
  </si>
  <si>
    <t>sens du semis
des µ-parcelles</t>
  </si>
  <si>
    <t>Remarque</t>
  </si>
  <si>
    <t>- semis µ-parcelles perpendiculairement au semis du blé tendre précédent</t>
  </si>
  <si>
    <t>Bloc 2.   avec irrigation au semis ~ 30 mm</t>
  </si>
  <si>
    <t>DELEPLANQUE</t>
  </si>
  <si>
    <t>semis : 600 000 grains /ha  // variété 000 ou 0000
=&gt; contact  F. Lacaze (EPL Auzeville)</t>
  </si>
  <si>
    <t>semis : ~300 000 grains/ha
PMG plus petit que monocoupe</t>
  </si>
  <si>
    <t>voir avec Guillaume INRA</t>
  </si>
  <si>
    <t>Jouffray-Drillaud
Cédric Pasquier</t>
  </si>
  <si>
    <t>Jouffray-Drillaud   (Annick Basset) // semis ~ 80-90  grains/m²</t>
  </si>
  <si>
    <t>Caussade</t>
  </si>
  <si>
    <t>MAÏS Grain</t>
  </si>
  <si>
    <t>CAUSSADE</t>
  </si>
  <si>
    <t>indice ~180 ; 85 000 pied /ha</t>
  </si>
  <si>
    <t>ok</t>
  </si>
  <si>
    <t>- taille totale de l'essai 3C2A : largeur : ~ 34 mètres x  longueur : 75 mètres</t>
  </si>
  <si>
    <r>
      <rPr>
        <b/>
        <sz val="8"/>
        <color theme="1"/>
        <rFont val="Calibri"/>
        <family val="2"/>
        <scheme val="minor"/>
      </rPr>
      <t>2 m</t>
    </r>
    <r>
      <rPr>
        <sz val="8"/>
        <color theme="1"/>
        <rFont val="Calibri"/>
        <family val="2"/>
        <scheme val="minor"/>
      </rPr>
      <t xml:space="preserve"> passage rampe irrigation</t>
    </r>
  </si>
  <si>
    <t>Plan calibré sur 24 espèces testées</t>
  </si>
  <si>
    <t>Sous bloc
 1</t>
  </si>
  <si>
    <t>Sous bloc
 2</t>
  </si>
  <si>
    <t>Sous bloc
 3</t>
  </si>
  <si>
    <t>volume eau</t>
  </si>
  <si>
    <r>
      <rPr>
        <b/>
        <sz val="8"/>
        <color theme="1"/>
        <rFont val="Calibri"/>
        <family val="2"/>
        <scheme val="minor"/>
      </rPr>
      <t>3 m</t>
    </r>
    <r>
      <rPr>
        <sz val="8"/>
        <color theme="1"/>
        <rFont val="Calibri"/>
        <family val="2"/>
        <scheme val="minor"/>
      </rPr>
      <t xml:space="preserve">
séparation
des 2 blocs</t>
    </r>
  </si>
  <si>
    <r>
      <rPr>
        <b/>
        <sz val="8"/>
        <color theme="1"/>
        <rFont val="Calibri"/>
        <family val="2"/>
        <scheme val="minor"/>
      </rPr>
      <t>2 m</t>
    </r>
    <r>
      <rPr>
        <sz val="8"/>
        <color theme="1"/>
        <rFont val="Calibri"/>
        <family val="2"/>
        <scheme val="minor"/>
      </rPr>
      <t xml:space="preserve">
séparation
des 2 blocs</t>
    </r>
  </si>
  <si>
    <t>(prévoir 1,5 x 11 m)</t>
  </si>
  <si>
    <t>caussade</t>
  </si>
  <si>
    <t>FENUSOL</t>
  </si>
  <si>
    <t>CAMELATE</t>
  </si>
  <si>
    <t>ERS</t>
  </si>
  <si>
    <t>MALAGA</t>
  </si>
  <si>
    <t>ANOVI</t>
  </si>
  <si>
    <t>Cassius</t>
  </si>
  <si>
    <t xml:space="preserve">variété 1/2  précoce </t>
  </si>
  <si>
    <t>semence fournie par  CAVAC - test germination à réaliser</t>
  </si>
  <si>
    <t>Hydrophyllacée</t>
  </si>
  <si>
    <t>PHACELIE</t>
  </si>
  <si>
    <t>STALA</t>
  </si>
  <si>
    <t>OCEALIA</t>
  </si>
  <si>
    <t>variété ?</t>
  </si>
  <si>
    <t>MOUTARDE Brune</t>
  </si>
  <si>
    <t>sorgho - moha - tournesol</t>
  </si>
  <si>
    <t>sorgho - niger - tournesol</t>
  </si>
  <si>
    <t>Mélange 1</t>
  </si>
  <si>
    <t>Mélange 2</t>
  </si>
  <si>
    <t>Remarques</t>
  </si>
  <si>
    <t>- taille totale de l'essai 3C2A : largeur : ~ 30 mètres x  longueur : 100 mètres : ~300 m²</t>
  </si>
  <si>
    <t>largeur : 1,20 m  x longueur 10,61 m</t>
  </si>
  <si>
    <t>NON</t>
  </si>
  <si>
    <t>Plante non retenue</t>
  </si>
  <si>
    <t>Essai en "µ-parcelles" prévu pour 24 espèces</t>
  </si>
  <si>
    <t>PINNACLE</t>
  </si>
  <si>
    <t xml:space="preserve"> Agri-Obtention</t>
  </si>
  <si>
    <t xml:space="preserve"> CORAB : millet BIO   (~500 grains / m²)</t>
  </si>
  <si>
    <r>
      <t xml:space="preserve">Densité visée
</t>
    </r>
    <r>
      <rPr>
        <i/>
        <sz val="8"/>
        <color theme="1"/>
        <rFont val="Calibri"/>
        <family val="2"/>
        <scheme val="minor"/>
      </rPr>
      <t>(grains / m²)</t>
    </r>
  </si>
  <si>
    <t>a priori, plus précoce que moutarde bl. selon AgriObtention (Th. Bourguoin)</t>
  </si>
  <si>
    <r>
      <t xml:space="preserve">Densité semis
"calculée"
</t>
    </r>
    <r>
      <rPr>
        <sz val="8"/>
        <color theme="1"/>
        <rFont val="Calibri"/>
        <family val="2"/>
        <scheme val="minor"/>
      </rPr>
      <t>(kg/ha)</t>
    </r>
  </si>
  <si>
    <r>
      <t xml:space="preserve">Densité semis
retenue
</t>
    </r>
    <r>
      <rPr>
        <sz val="8"/>
        <color theme="1"/>
        <rFont val="Calibri"/>
        <family val="2"/>
        <scheme val="minor"/>
      </rPr>
      <t>(kg/ha)</t>
    </r>
  </si>
  <si>
    <t>Esp 1.</t>
  </si>
  <si>
    <t>Esp 2.</t>
  </si>
  <si>
    <t>Esp 3.</t>
  </si>
  <si>
    <t>Esp 4.</t>
  </si>
  <si>
    <t>Esp 5.</t>
  </si>
  <si>
    <t>Esp 6.</t>
  </si>
  <si>
    <t>Esp 7.</t>
  </si>
  <si>
    <t>Esp 8.</t>
  </si>
  <si>
    <t>Esp 9.</t>
  </si>
  <si>
    <t>Esp 10.</t>
  </si>
  <si>
    <t>Esp 13.</t>
  </si>
  <si>
    <t>Esp 16.</t>
  </si>
  <si>
    <t>Esp 19.</t>
  </si>
  <si>
    <t>Esp 22.</t>
  </si>
  <si>
    <t>Esp 11.</t>
  </si>
  <si>
    <t>Esp 14.</t>
  </si>
  <si>
    <t>Esp 17.</t>
  </si>
  <si>
    <t>Esp 20.</t>
  </si>
  <si>
    <t>Esp 15.</t>
  </si>
  <si>
    <t>Esp 18.</t>
  </si>
  <si>
    <t>Esp 23.</t>
  </si>
  <si>
    <t>Esp 24.</t>
  </si>
  <si>
    <t>Esp 21.</t>
  </si>
  <si>
    <t>Total / modalité</t>
  </si>
  <si>
    <t>Gramme
/µ-parcelle</t>
  </si>
  <si>
    <r>
      <t xml:space="preserve">Qu. semences
à récupérer
</t>
    </r>
    <r>
      <rPr>
        <i/>
        <sz val="8"/>
        <color theme="1"/>
        <rFont val="Calibri"/>
        <family val="2"/>
        <scheme val="minor"/>
      </rPr>
      <t>(gramme)</t>
    </r>
  </si>
  <si>
    <t>SIVERKA - BL12 - Précocité 000 à TTP</t>
  </si>
  <si>
    <t>Ervum ervilla ou Vicia ervilla ; espèce de lentilles</t>
  </si>
  <si>
    <t>alimentation animale</t>
  </si>
  <si>
    <t>ORURO</t>
  </si>
  <si>
    <t>semis à la surface : 0,5 cm</t>
  </si>
  <si>
    <t>Esp 12.</t>
  </si>
  <si>
    <t>CORAB</t>
  </si>
  <si>
    <t>Mowgli</t>
  </si>
  <si>
    <t>phoenix</t>
  </si>
  <si>
    <t>big dragoon</t>
  </si>
  <si>
    <t>./</t>
  </si>
  <si>
    <t>Méthani20.couv : SIV 20</t>
  </si>
  <si>
    <t>Méthani.couv : CIVE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</si>
</sst>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"/>
    <numFmt numFmtId="166" formatCode="0.0000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9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8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99FF"/>
        <bgColor indexed="64"/>
      </patternFill>
    </fill>
    <fill>
      <patternFill patternType="lightUp">
        <b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dashDot">
        <color indexed="64"/>
      </bottom>
      <diagonal/>
    </border>
    <border>
      <left style="medium">
        <color rgb="FF000099"/>
      </left>
      <right style="medium">
        <color rgb="FF000099"/>
      </right>
      <top style="dashDot">
        <color indexed="64"/>
      </top>
      <bottom style="dashDot">
        <color indexed="64"/>
      </bottom>
      <diagonal/>
    </border>
    <border>
      <left style="medium">
        <color rgb="FF000099"/>
      </left>
      <right style="medium">
        <color rgb="FF000099"/>
      </right>
      <top/>
      <bottom style="dashDot">
        <color indexed="64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 style="dashDot">
        <color indexed="64"/>
      </top>
      <bottom style="medium">
        <color rgb="FF000099"/>
      </bottom>
      <diagonal/>
    </border>
    <border>
      <left/>
      <right style="thin">
        <color rgb="FFC00000"/>
      </right>
      <top style="dashDot">
        <color indexed="64"/>
      </top>
      <bottom style="dashDot">
        <color indexed="64"/>
      </bottom>
      <diagonal/>
    </border>
    <border>
      <left style="thin">
        <color rgb="FFC00000"/>
      </left>
      <right/>
      <top style="thin">
        <color rgb="FFC00000"/>
      </top>
      <bottom style="dashDot">
        <color indexed="64"/>
      </bottom>
      <diagonal/>
    </border>
    <border>
      <left/>
      <right/>
      <top style="thin">
        <color rgb="FFC00000"/>
      </top>
      <bottom style="dashDot">
        <color indexed="64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dashDot">
        <color indexed="64"/>
      </top>
      <bottom style="dashDot">
        <color indexed="64"/>
      </bottom>
      <diagonal/>
    </border>
    <border>
      <left style="thin">
        <color rgb="FFC00000"/>
      </left>
      <right/>
      <top/>
      <bottom style="dashDot">
        <color indexed="64"/>
      </bottom>
      <diagonal/>
    </border>
    <border>
      <left/>
      <right style="thin">
        <color rgb="FFC00000"/>
      </right>
      <top/>
      <bottom style="dashDot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dashDot">
        <color indexed="64"/>
      </top>
      <bottom style="thin">
        <color rgb="FFC00000"/>
      </bottom>
      <diagonal/>
    </border>
    <border>
      <left/>
      <right/>
      <top style="dashDot">
        <color indexed="64"/>
      </top>
      <bottom style="thin">
        <color rgb="FFC00000"/>
      </bottom>
      <diagonal/>
    </border>
    <border>
      <left/>
      <right style="thin">
        <color rgb="FFC00000"/>
      </right>
      <top style="dashDot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1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/>
    </xf>
    <xf numFmtId="0" fontId="3" fillId="0" borderId="0" xfId="0" applyFont="1"/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/>
    </xf>
    <xf numFmtId="0" fontId="4" fillId="6" borderId="0" xfId="0" applyFont="1" applyFill="1"/>
    <xf numFmtId="0" fontId="8" fillId="5" borderId="12" xfId="0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3" fillId="6" borderId="0" xfId="0" applyFont="1" applyFill="1"/>
    <xf numFmtId="9" fontId="8" fillId="5" borderId="0" xfId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6" fillId="3" borderId="0" xfId="0" quotePrefix="1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3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1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/>
    <xf numFmtId="0" fontId="0" fillId="2" borderId="0" xfId="0" applyFill="1"/>
    <xf numFmtId="0" fontId="0" fillId="5" borderId="25" xfId="0" applyFill="1" applyBorder="1"/>
    <xf numFmtId="0" fontId="0" fillId="5" borderId="26" xfId="0" applyFill="1" applyBorder="1"/>
    <xf numFmtId="0" fontId="18" fillId="5" borderId="26" xfId="0" applyFont="1" applyFill="1" applyBorder="1"/>
    <xf numFmtId="0" fontId="0" fillId="5" borderId="27" xfId="0" applyFill="1" applyBorder="1"/>
    <xf numFmtId="0" fontId="0" fillId="8" borderId="25" xfId="0" applyFill="1" applyBorder="1"/>
    <xf numFmtId="0" fontId="0" fillId="8" borderId="26" xfId="0" applyFill="1" applyBorder="1"/>
    <xf numFmtId="0" fontId="17" fillId="8" borderId="26" xfId="0" applyFont="1" applyFill="1" applyBorder="1"/>
    <xf numFmtId="0" fontId="0" fillId="8" borderId="27" xfId="0" applyFill="1" applyBorder="1"/>
    <xf numFmtId="0" fontId="0" fillId="3" borderId="30" xfId="0" applyFill="1" applyBorder="1"/>
    <xf numFmtId="0" fontId="0" fillId="10" borderId="0" xfId="0" applyFill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20" fillId="2" borderId="0" xfId="0" applyFont="1" applyFill="1"/>
    <xf numFmtId="0" fontId="0" fillId="3" borderId="0" xfId="0" quotePrefix="1" applyFill="1"/>
    <xf numFmtId="0" fontId="21" fillId="3" borderId="0" xfId="0" applyFont="1" applyFill="1"/>
    <xf numFmtId="0" fontId="4" fillId="6" borderId="0" xfId="0" quotePrefix="1" applyFont="1" applyFill="1" applyAlignment="1">
      <alignment horizontal="center"/>
    </xf>
    <xf numFmtId="165" fontId="4" fillId="3" borderId="6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165" fontId="23" fillId="3" borderId="5" xfId="0" applyNumberFormat="1" applyFont="1" applyFill="1" applyBorder="1" applyAlignment="1">
      <alignment horizontal="center" vertical="center"/>
    </xf>
    <xf numFmtId="1" fontId="23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/>
    <xf numFmtId="0" fontId="26" fillId="0" borderId="0" xfId="0" applyFont="1"/>
    <xf numFmtId="0" fontId="4" fillId="4" borderId="6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quotePrefix="1" applyFont="1" applyFill="1"/>
    <xf numFmtId="0" fontId="27" fillId="3" borderId="0" xfId="0" applyFont="1" applyFill="1" applyAlignment="1">
      <alignment horizontal="left"/>
    </xf>
    <xf numFmtId="0" fontId="28" fillId="3" borderId="0" xfId="0" applyFont="1" applyFill="1"/>
    <xf numFmtId="0" fontId="29" fillId="3" borderId="0" xfId="0" applyFont="1" applyFill="1"/>
    <xf numFmtId="0" fontId="8" fillId="0" borderId="3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3" borderId="0" xfId="0" quotePrefix="1" applyFill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165" fontId="4" fillId="11" borderId="6" xfId="0" applyNumberFormat="1" applyFont="1" applyFill="1" applyBorder="1" applyAlignment="1">
      <alignment horizontal="center" vertical="center"/>
    </xf>
    <xf numFmtId="1" fontId="4" fillId="11" borderId="6" xfId="0" applyNumberFormat="1" applyFont="1" applyFill="1" applyBorder="1" applyAlignment="1">
      <alignment horizontal="center" vertical="center"/>
    </xf>
    <xf numFmtId="0" fontId="30" fillId="10" borderId="0" xfId="0" applyFont="1" applyFill="1"/>
    <xf numFmtId="0" fontId="1" fillId="10" borderId="0" xfId="0" quotePrefix="1" applyFont="1" applyFill="1"/>
    <xf numFmtId="0" fontId="31" fillId="3" borderId="0" xfId="0" applyFont="1" applyFill="1"/>
    <xf numFmtId="0" fontId="0" fillId="3" borderId="0" xfId="0" applyFill="1" applyBorder="1"/>
    <xf numFmtId="0" fontId="4" fillId="2" borderId="4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4" borderId="6" xfId="0" applyFont="1" applyFill="1" applyBorder="1" applyAlignment="1">
      <alignment horizontal="center" vertical="center"/>
    </xf>
    <xf numFmtId="1" fontId="32" fillId="3" borderId="43" xfId="0" applyNumberFormat="1" applyFont="1" applyFill="1" applyBorder="1" applyAlignment="1">
      <alignment horizontal="center" vertical="center"/>
    </xf>
    <xf numFmtId="166" fontId="4" fillId="6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right"/>
    </xf>
    <xf numFmtId="1" fontId="32" fillId="4" borderId="43" xfId="0" applyNumberFormat="1" applyFont="1" applyFill="1" applyBorder="1" applyAlignment="1">
      <alignment horizontal="center" vertical="center"/>
    </xf>
    <xf numFmtId="1" fontId="32" fillId="3" borderId="44" xfId="0" applyNumberFormat="1" applyFont="1" applyFill="1" applyBorder="1" applyAlignment="1">
      <alignment horizontal="center" vertical="center"/>
    </xf>
    <xf numFmtId="1" fontId="32" fillId="4" borderId="44" xfId="0" applyNumberFormat="1" applyFont="1" applyFill="1" applyBorder="1" applyAlignment="1">
      <alignment horizontal="center" vertical="center"/>
    </xf>
    <xf numFmtId="1" fontId="32" fillId="3" borderId="45" xfId="0" applyNumberFormat="1" applyFont="1" applyFill="1" applyBorder="1" applyAlignment="1">
      <alignment horizontal="center"/>
    </xf>
    <xf numFmtId="0" fontId="32" fillId="11" borderId="43" xfId="0" applyFont="1" applyFill="1" applyBorder="1" applyAlignment="1">
      <alignment horizontal="center" vertical="center"/>
    </xf>
    <xf numFmtId="1" fontId="32" fillId="3" borderId="46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34" fillId="11" borderId="6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4" fillId="6" borderId="0" xfId="0" applyFont="1" applyFill="1" applyAlignment="1">
      <alignment horizontal="right"/>
    </xf>
    <xf numFmtId="166" fontId="8" fillId="5" borderId="7" xfId="0" applyNumberFormat="1" applyFont="1" applyFill="1" applyBorder="1" applyAlignment="1">
      <alignment horizontal="center" vertical="center"/>
    </xf>
    <xf numFmtId="166" fontId="8" fillId="5" borderId="9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vertical="top" wrapText="1"/>
    </xf>
    <xf numFmtId="0" fontId="2" fillId="4" borderId="1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23" fillId="3" borderId="51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2" fontId="23" fillId="3" borderId="47" xfId="0" applyNumberFormat="1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2" fontId="23" fillId="4" borderId="53" xfId="0" applyNumberFormat="1" applyFont="1" applyFill="1" applyBorder="1" applyAlignment="1">
      <alignment horizontal="center" vertical="center"/>
    </xf>
    <xf numFmtId="2" fontId="34" fillId="4" borderId="6" xfId="0" applyNumberFormat="1" applyFont="1" applyFill="1" applyBorder="1" applyAlignment="1">
      <alignment horizontal="center" vertical="center"/>
    </xf>
    <xf numFmtId="2" fontId="32" fillId="4" borderId="43" xfId="0" applyNumberFormat="1" applyFont="1" applyFill="1" applyBorder="1" applyAlignment="1">
      <alignment horizontal="center" vertical="center"/>
    </xf>
    <xf numFmtId="0" fontId="23" fillId="4" borderId="51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2" fontId="23" fillId="4" borderId="47" xfId="0" applyNumberFormat="1" applyFont="1" applyFill="1" applyBorder="1" applyAlignment="1">
      <alignment horizontal="center" vertical="center"/>
    </xf>
    <xf numFmtId="0" fontId="23" fillId="3" borderId="52" xfId="0" applyFont="1" applyFill="1" applyBorder="1" applyAlignment="1">
      <alignment horizontal="center" vertical="center"/>
    </xf>
    <xf numFmtId="2" fontId="23" fillId="3" borderId="53" xfId="0" applyNumberFormat="1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2" fontId="23" fillId="3" borderId="55" xfId="0" applyNumberFormat="1" applyFont="1" applyFill="1" applyBorder="1" applyAlignment="1">
      <alignment horizontal="center"/>
    </xf>
    <xf numFmtId="0" fontId="23" fillId="4" borderId="47" xfId="0" applyFont="1" applyFill="1" applyBorder="1" applyAlignment="1">
      <alignment horizontal="center" vertical="center"/>
    </xf>
    <xf numFmtId="0" fontId="23" fillId="3" borderId="56" xfId="0" applyFont="1" applyFill="1" applyBorder="1" applyAlignment="1">
      <alignment horizontal="center" vertical="center"/>
    </xf>
    <xf numFmtId="0" fontId="23" fillId="3" borderId="57" xfId="0" applyFont="1" applyFill="1" applyBorder="1" applyAlignment="1">
      <alignment horizontal="center" vertical="center"/>
    </xf>
    <xf numFmtId="0" fontId="23" fillId="3" borderId="58" xfId="0" applyFont="1" applyFill="1" applyBorder="1" applyAlignment="1">
      <alignment horizontal="center" vertical="center"/>
    </xf>
    <xf numFmtId="0" fontId="23" fillId="11" borderId="51" xfId="0" applyFont="1" applyFill="1" applyBorder="1" applyAlignment="1">
      <alignment horizontal="center" vertical="center"/>
    </xf>
    <xf numFmtId="0" fontId="23" fillId="11" borderId="6" xfId="0" applyFont="1" applyFill="1" applyBorder="1" applyAlignment="1">
      <alignment horizontal="center" vertical="center"/>
    </xf>
    <xf numFmtId="0" fontId="23" fillId="11" borderId="47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38100</xdr:rowOff>
    </xdr:from>
    <xdr:to>
      <xdr:col>1</xdr:col>
      <xdr:colOff>559050</xdr:colOff>
      <xdr:row>7</xdr:row>
      <xdr:rowOff>114300</xdr:rowOff>
    </xdr:to>
    <xdr:sp macro="" textlink="">
      <xdr:nvSpPr>
        <xdr:cNvPr id="9" name="Double flèche horizontale 8"/>
        <xdr:cNvSpPr/>
      </xdr:nvSpPr>
      <xdr:spPr>
        <a:xfrm>
          <a:off x="723900" y="1123950"/>
          <a:ext cx="540000" cy="762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714374</xdr:colOff>
      <xdr:row>8</xdr:row>
      <xdr:rowOff>25278</xdr:rowOff>
    </xdr:from>
    <xdr:to>
      <xdr:col>0</xdr:col>
      <xdr:colOff>784349</xdr:colOff>
      <xdr:row>8</xdr:row>
      <xdr:rowOff>853278</xdr:rowOff>
    </xdr:to>
    <xdr:sp macro="" textlink="">
      <xdr:nvSpPr>
        <xdr:cNvPr id="10" name="Double flèche horizontale 9"/>
        <xdr:cNvSpPr/>
      </xdr:nvSpPr>
      <xdr:spPr>
        <a:xfrm rot="5400000">
          <a:off x="335362" y="1690165"/>
          <a:ext cx="828000" cy="699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20</xdr:col>
      <xdr:colOff>9525</xdr:colOff>
      <xdr:row>6</xdr:row>
      <xdr:rowOff>66675</xdr:rowOff>
    </xdr:from>
    <xdr:to>
      <xdr:col>21</xdr:col>
      <xdr:colOff>123825</xdr:colOff>
      <xdr:row>7</xdr:row>
      <xdr:rowOff>28575</xdr:rowOff>
    </xdr:to>
    <xdr:sp macro="" textlink="">
      <xdr:nvSpPr>
        <xdr:cNvPr id="13" name="ZoneTexte 12"/>
        <xdr:cNvSpPr txBox="1"/>
      </xdr:nvSpPr>
      <xdr:spPr>
        <a:xfrm>
          <a:off x="11811000" y="962025"/>
          <a:ext cx="69532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7,5 mètres</a:t>
          </a:r>
        </a:p>
      </xdr:txBody>
    </xdr:sp>
    <xdr:clientData/>
  </xdr:twoCellAnchor>
  <xdr:twoCellAnchor>
    <xdr:from>
      <xdr:col>18</xdr:col>
      <xdr:colOff>19050</xdr:colOff>
      <xdr:row>7</xdr:row>
      <xdr:rowOff>66675</xdr:rowOff>
    </xdr:from>
    <xdr:to>
      <xdr:col>22</xdr:col>
      <xdr:colOff>552450</xdr:colOff>
      <xdr:row>7</xdr:row>
      <xdr:rowOff>138675</xdr:rowOff>
    </xdr:to>
    <xdr:sp macro="" textlink="">
      <xdr:nvSpPr>
        <xdr:cNvPr id="14" name="Double flèche horizontale 13"/>
        <xdr:cNvSpPr/>
      </xdr:nvSpPr>
      <xdr:spPr>
        <a:xfrm>
          <a:off x="10658475" y="1152525"/>
          <a:ext cx="2857500" cy="72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257175</xdr:colOff>
      <xdr:row>8</xdr:row>
      <xdr:rowOff>238125</xdr:rowOff>
    </xdr:from>
    <xdr:to>
      <xdr:col>1</xdr:col>
      <xdr:colOff>123825</xdr:colOff>
      <xdr:row>8</xdr:row>
      <xdr:rowOff>390525</xdr:rowOff>
    </xdr:to>
    <xdr:sp macro="" textlink="">
      <xdr:nvSpPr>
        <xdr:cNvPr id="15" name="ZoneTexte 14"/>
        <xdr:cNvSpPr txBox="1"/>
      </xdr:nvSpPr>
      <xdr:spPr>
        <a:xfrm>
          <a:off x="257175" y="1771650"/>
          <a:ext cx="69532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~12  m</a:t>
          </a:r>
        </a:p>
      </xdr:txBody>
    </xdr:sp>
    <xdr:clientData/>
  </xdr:twoCellAnchor>
  <xdr:twoCellAnchor>
    <xdr:from>
      <xdr:col>14</xdr:col>
      <xdr:colOff>266700</xdr:colOff>
      <xdr:row>0</xdr:row>
      <xdr:rowOff>57150</xdr:rowOff>
    </xdr:from>
    <xdr:to>
      <xdr:col>14</xdr:col>
      <xdr:colOff>485775</xdr:colOff>
      <xdr:row>3</xdr:row>
      <xdr:rowOff>38100</xdr:rowOff>
    </xdr:to>
    <xdr:sp macro="" textlink="">
      <xdr:nvSpPr>
        <xdr:cNvPr id="2" name="Flèche vers le bas 1"/>
        <xdr:cNvSpPr/>
      </xdr:nvSpPr>
      <xdr:spPr>
        <a:xfrm>
          <a:off x="8648700" y="57150"/>
          <a:ext cx="219075" cy="552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23</xdr:col>
      <xdr:colOff>47625</xdr:colOff>
      <xdr:row>8</xdr:row>
      <xdr:rowOff>28576</xdr:rowOff>
    </xdr:from>
    <xdr:to>
      <xdr:col>23</xdr:col>
      <xdr:colOff>117600</xdr:colOff>
      <xdr:row>13</xdr:row>
      <xdr:rowOff>855451</xdr:rowOff>
    </xdr:to>
    <xdr:sp macro="" textlink="">
      <xdr:nvSpPr>
        <xdr:cNvPr id="8" name="Double flèche horizontale 7"/>
        <xdr:cNvSpPr/>
      </xdr:nvSpPr>
      <xdr:spPr>
        <a:xfrm rot="5400000">
          <a:off x="10999163" y="4040813"/>
          <a:ext cx="5256000" cy="699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23</xdr:col>
      <xdr:colOff>123825</xdr:colOff>
      <xdr:row>10</xdr:row>
      <xdr:rowOff>266700</xdr:rowOff>
    </xdr:from>
    <xdr:to>
      <xdr:col>24</xdr:col>
      <xdr:colOff>57150</xdr:colOff>
      <xdr:row>10</xdr:row>
      <xdr:rowOff>419100</xdr:rowOff>
    </xdr:to>
    <xdr:sp macro="" textlink="">
      <xdr:nvSpPr>
        <xdr:cNvPr id="11" name="ZoneTexte 10"/>
        <xdr:cNvSpPr txBox="1"/>
      </xdr:nvSpPr>
      <xdr:spPr>
        <a:xfrm>
          <a:off x="13668375" y="3457575"/>
          <a:ext cx="69532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72 mètres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66675</xdr:rowOff>
    </xdr:from>
    <xdr:to>
      <xdr:col>1</xdr:col>
      <xdr:colOff>568575</xdr:colOff>
      <xdr:row>7</xdr:row>
      <xdr:rowOff>142875</xdr:rowOff>
    </xdr:to>
    <xdr:sp macro="" textlink="">
      <xdr:nvSpPr>
        <xdr:cNvPr id="2" name="Double flèche horizontale 1"/>
        <xdr:cNvSpPr/>
      </xdr:nvSpPr>
      <xdr:spPr>
        <a:xfrm>
          <a:off x="685800" y="1238250"/>
          <a:ext cx="540000" cy="762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174749</xdr:colOff>
      <xdr:row>8</xdr:row>
      <xdr:rowOff>25278</xdr:rowOff>
    </xdr:from>
    <xdr:to>
      <xdr:col>19</xdr:col>
      <xdr:colOff>257175</xdr:colOff>
      <xdr:row>8</xdr:row>
      <xdr:rowOff>853278</xdr:rowOff>
    </xdr:to>
    <xdr:sp macro="" textlink="">
      <xdr:nvSpPr>
        <xdr:cNvPr id="3" name="Double flèche horizontale 2"/>
        <xdr:cNvSpPr/>
      </xdr:nvSpPr>
      <xdr:spPr>
        <a:xfrm rot="5400000" flipV="1">
          <a:off x="10879537" y="1826815"/>
          <a:ext cx="828000" cy="82426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419100</xdr:colOff>
      <xdr:row>6</xdr:row>
      <xdr:rowOff>76200</xdr:rowOff>
    </xdr:from>
    <xdr:to>
      <xdr:col>17</xdr:col>
      <xdr:colOff>409575</xdr:colOff>
      <xdr:row>7</xdr:row>
      <xdr:rowOff>38100</xdr:rowOff>
    </xdr:to>
    <xdr:sp macro="" textlink="">
      <xdr:nvSpPr>
        <xdr:cNvPr id="4" name="ZoneTexte 3"/>
        <xdr:cNvSpPr txBox="1"/>
      </xdr:nvSpPr>
      <xdr:spPr>
        <a:xfrm>
          <a:off x="11496675" y="1114425"/>
          <a:ext cx="57150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6 mètres</a:t>
          </a:r>
        </a:p>
      </xdr:txBody>
    </xdr:sp>
    <xdr:clientData/>
  </xdr:twoCellAnchor>
  <xdr:twoCellAnchor>
    <xdr:from>
      <xdr:col>15</xdr:col>
      <xdr:colOff>19050</xdr:colOff>
      <xdr:row>7</xdr:row>
      <xdr:rowOff>66675</xdr:rowOff>
    </xdr:from>
    <xdr:to>
      <xdr:col>18</xdr:col>
      <xdr:colOff>552450</xdr:colOff>
      <xdr:row>7</xdr:row>
      <xdr:rowOff>138675</xdr:rowOff>
    </xdr:to>
    <xdr:sp macro="" textlink="">
      <xdr:nvSpPr>
        <xdr:cNvPr id="5" name="Double flèche horizontale 4"/>
        <xdr:cNvSpPr/>
      </xdr:nvSpPr>
      <xdr:spPr>
        <a:xfrm>
          <a:off x="10515600" y="1285875"/>
          <a:ext cx="2857500" cy="72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190500</xdr:colOff>
      <xdr:row>8</xdr:row>
      <xdr:rowOff>314325</xdr:rowOff>
    </xdr:from>
    <xdr:to>
      <xdr:col>19</xdr:col>
      <xdr:colOff>742950</xdr:colOff>
      <xdr:row>8</xdr:row>
      <xdr:rowOff>466725</xdr:rowOff>
    </xdr:to>
    <xdr:sp macro="" textlink="">
      <xdr:nvSpPr>
        <xdr:cNvPr id="6" name="ZoneTexte 5"/>
        <xdr:cNvSpPr txBox="1"/>
      </xdr:nvSpPr>
      <xdr:spPr>
        <a:xfrm>
          <a:off x="11268075" y="1743075"/>
          <a:ext cx="5524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~11  m</a:t>
          </a:r>
        </a:p>
      </xdr:txBody>
    </xdr:sp>
    <xdr:clientData/>
  </xdr:twoCellAnchor>
  <xdr:twoCellAnchor>
    <xdr:from>
      <xdr:col>16</xdr:col>
      <xdr:colOff>266700</xdr:colOff>
      <xdr:row>0</xdr:row>
      <xdr:rowOff>57150</xdr:rowOff>
    </xdr:from>
    <xdr:to>
      <xdr:col>16</xdr:col>
      <xdr:colOff>485775</xdr:colOff>
      <xdr:row>3</xdr:row>
      <xdr:rowOff>38100</xdr:rowOff>
    </xdr:to>
    <xdr:sp macro="" textlink="">
      <xdr:nvSpPr>
        <xdr:cNvPr id="7" name="Flèche vers le bas 6"/>
        <xdr:cNvSpPr/>
      </xdr:nvSpPr>
      <xdr:spPr>
        <a:xfrm>
          <a:off x="8505825" y="57150"/>
          <a:ext cx="219075" cy="552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47625</xdr:colOff>
      <xdr:row>8</xdr:row>
      <xdr:rowOff>28576</xdr:rowOff>
    </xdr:from>
    <xdr:to>
      <xdr:col>19</xdr:col>
      <xdr:colOff>117600</xdr:colOff>
      <xdr:row>16</xdr:row>
      <xdr:rowOff>855451</xdr:rowOff>
    </xdr:to>
    <xdr:sp macro="" textlink="">
      <xdr:nvSpPr>
        <xdr:cNvPr id="8" name="Double flèche horizontale 7"/>
        <xdr:cNvSpPr/>
      </xdr:nvSpPr>
      <xdr:spPr>
        <a:xfrm rot="5400000">
          <a:off x="10856288" y="4040813"/>
          <a:ext cx="5256000" cy="6997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19</xdr:col>
      <xdr:colOff>114300</xdr:colOff>
      <xdr:row>11</xdr:row>
      <xdr:rowOff>352425</xdr:rowOff>
    </xdr:from>
    <xdr:to>
      <xdr:col>20</xdr:col>
      <xdr:colOff>47625</xdr:colOff>
      <xdr:row>11</xdr:row>
      <xdr:rowOff>504825</xdr:rowOff>
    </xdr:to>
    <xdr:sp macro="" textlink="">
      <xdr:nvSpPr>
        <xdr:cNvPr id="9" name="ZoneTexte 8"/>
        <xdr:cNvSpPr txBox="1"/>
      </xdr:nvSpPr>
      <xdr:spPr>
        <a:xfrm>
          <a:off x="11134725" y="3952875"/>
          <a:ext cx="69532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100  mètres</a:t>
          </a:r>
        </a:p>
      </xdr:txBody>
    </xdr:sp>
    <xdr:clientData/>
  </xdr:twoCellAnchor>
  <xdr:twoCellAnchor>
    <xdr:from>
      <xdr:col>11</xdr:col>
      <xdr:colOff>409575</xdr:colOff>
      <xdr:row>6</xdr:row>
      <xdr:rowOff>76200</xdr:rowOff>
    </xdr:from>
    <xdr:to>
      <xdr:col>12</xdr:col>
      <xdr:colOff>400050</xdr:colOff>
      <xdr:row>7</xdr:row>
      <xdr:rowOff>38100</xdr:rowOff>
    </xdr:to>
    <xdr:sp macro="" textlink="">
      <xdr:nvSpPr>
        <xdr:cNvPr id="10" name="ZoneTexte 9"/>
        <xdr:cNvSpPr txBox="1"/>
      </xdr:nvSpPr>
      <xdr:spPr>
        <a:xfrm>
          <a:off x="6877050" y="1057275"/>
          <a:ext cx="57150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6 mètres</a:t>
          </a:r>
        </a:p>
      </xdr:txBody>
    </xdr:sp>
    <xdr:clientData/>
  </xdr:twoCellAnchor>
  <xdr:twoCellAnchor>
    <xdr:from>
      <xdr:col>10</xdr:col>
      <xdr:colOff>9525</xdr:colOff>
      <xdr:row>7</xdr:row>
      <xdr:rowOff>66675</xdr:rowOff>
    </xdr:from>
    <xdr:to>
      <xdr:col>13</xdr:col>
      <xdr:colOff>542925</xdr:colOff>
      <xdr:row>7</xdr:row>
      <xdr:rowOff>138675</xdr:rowOff>
    </xdr:to>
    <xdr:sp macro="" textlink="">
      <xdr:nvSpPr>
        <xdr:cNvPr id="11" name="Double flèche horizontale 10"/>
        <xdr:cNvSpPr/>
      </xdr:nvSpPr>
      <xdr:spPr>
        <a:xfrm>
          <a:off x="5895975" y="1238250"/>
          <a:ext cx="2276475" cy="72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295274</xdr:colOff>
      <xdr:row>5</xdr:row>
      <xdr:rowOff>9525</xdr:rowOff>
    </xdr:from>
    <xdr:to>
      <xdr:col>5</xdr:col>
      <xdr:colOff>485774</xdr:colOff>
      <xdr:row>6</xdr:row>
      <xdr:rowOff>104775</xdr:rowOff>
    </xdr:to>
    <xdr:sp macro="" textlink="">
      <xdr:nvSpPr>
        <xdr:cNvPr id="12" name="ZoneTexte 11"/>
        <xdr:cNvSpPr txBox="1"/>
      </xdr:nvSpPr>
      <xdr:spPr>
        <a:xfrm>
          <a:off x="2695574" y="857250"/>
          <a:ext cx="7715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12 mètres</a:t>
          </a:r>
        </a:p>
      </xdr:txBody>
    </xdr:sp>
    <xdr:clientData/>
  </xdr:twoCellAnchor>
  <xdr:twoCellAnchor>
    <xdr:from>
      <xdr:col>1</xdr:col>
      <xdr:colOff>38100</xdr:colOff>
      <xdr:row>6</xdr:row>
      <xdr:rowOff>38100</xdr:rowOff>
    </xdr:from>
    <xdr:to>
      <xdr:col>8</xdr:col>
      <xdr:colOff>533400</xdr:colOff>
      <xdr:row>6</xdr:row>
      <xdr:rowOff>110100</xdr:rowOff>
    </xdr:to>
    <xdr:sp macro="" textlink="">
      <xdr:nvSpPr>
        <xdr:cNvPr id="13" name="Double flèche horizontale 12"/>
        <xdr:cNvSpPr/>
      </xdr:nvSpPr>
      <xdr:spPr>
        <a:xfrm>
          <a:off x="695325" y="1019175"/>
          <a:ext cx="4562475" cy="7200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0</xdr:colOff>
      <xdr:row>6</xdr:row>
      <xdr:rowOff>104775</xdr:rowOff>
    </xdr:from>
    <xdr:to>
      <xdr:col>2</xdr:col>
      <xdr:colOff>85725</xdr:colOff>
      <xdr:row>7</xdr:row>
      <xdr:rowOff>85725</xdr:rowOff>
    </xdr:to>
    <xdr:sp macro="" textlink="">
      <xdr:nvSpPr>
        <xdr:cNvPr id="14" name="ZoneTexte 13"/>
        <xdr:cNvSpPr txBox="1"/>
      </xdr:nvSpPr>
      <xdr:spPr>
        <a:xfrm>
          <a:off x="657225" y="1085850"/>
          <a:ext cx="6667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1,5 mètres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iadefrance.org/cultiver-chia-en-Franc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6"/>
  <sheetViews>
    <sheetView tabSelected="1" zoomScaleNormal="100" workbookViewId="0">
      <pane ySplit="8" topLeftCell="A9" activePane="bottomLeft" state="frozen"/>
      <selection pane="bottomLeft" activeCell="N40" sqref="N40"/>
    </sheetView>
  </sheetViews>
  <sheetFormatPr baseColWidth="10" defaultRowHeight="15" x14ac:dyDescent="0.25"/>
  <cols>
    <col min="1" max="1" width="6.7109375" style="11" customWidth="1"/>
    <col min="2" max="2" width="13.5703125" style="11" customWidth="1"/>
    <col min="3" max="3" width="13.140625" style="11" customWidth="1"/>
    <col min="4" max="4" width="26" customWidth="1"/>
    <col min="5" max="5" width="34.28515625" customWidth="1"/>
    <col min="6" max="6" width="21.5703125" customWidth="1"/>
    <col min="7" max="7" width="11" bestFit="1" customWidth="1"/>
    <col min="8" max="8" width="11" customWidth="1"/>
    <col min="9" max="9" width="11.7109375" customWidth="1"/>
    <col min="10" max="10" width="12" customWidth="1"/>
    <col min="11" max="11" width="10.42578125" customWidth="1"/>
    <col min="12" max="12" width="14.42578125" customWidth="1"/>
    <col min="13" max="13" width="13.140625" customWidth="1"/>
    <col min="14" max="14" width="52.140625" customWidth="1"/>
    <col min="15" max="15" width="9.7109375" customWidth="1"/>
    <col min="16" max="16" width="17.5703125" customWidth="1"/>
  </cols>
  <sheetData>
    <row r="1" spans="1:16" s="13" customFormat="1" ht="18.75" x14ac:dyDescent="0.3">
      <c r="A1" s="12" t="s">
        <v>1</v>
      </c>
      <c r="B1" s="12"/>
      <c r="C1" s="12"/>
      <c r="D1" s="18"/>
      <c r="E1" s="9"/>
      <c r="F1" s="9"/>
      <c r="G1" s="37" t="s">
        <v>30</v>
      </c>
      <c r="H1" s="37"/>
      <c r="I1" s="37"/>
      <c r="J1" s="38" t="s">
        <v>44</v>
      </c>
      <c r="K1" s="38"/>
      <c r="L1" s="38"/>
      <c r="M1" s="38"/>
      <c r="N1" s="38"/>
      <c r="O1" s="38"/>
      <c r="P1" s="1"/>
    </row>
    <row r="2" spans="1:16" s="13" customFormat="1" x14ac:dyDescent="0.25">
      <c r="A2" s="17"/>
      <c r="B2" s="17"/>
      <c r="C2" s="17"/>
      <c r="D2" s="18"/>
      <c r="E2" s="9"/>
      <c r="F2" s="9"/>
      <c r="G2" s="37" t="s">
        <v>31</v>
      </c>
      <c r="H2" s="37"/>
      <c r="I2" s="37"/>
      <c r="J2" s="38" t="s">
        <v>42</v>
      </c>
      <c r="K2" s="38"/>
      <c r="L2" s="38"/>
      <c r="M2" s="38"/>
      <c r="N2" s="38"/>
      <c r="O2" s="38"/>
      <c r="P2" s="1"/>
    </row>
    <row r="3" spans="1:16" s="13" customFormat="1" ht="18" customHeight="1" x14ac:dyDescent="0.25">
      <c r="A3" s="53"/>
      <c r="B3" s="19"/>
      <c r="C3" s="19"/>
      <c r="D3" s="9"/>
      <c r="E3" s="20"/>
      <c r="F3" s="9"/>
      <c r="G3" s="37" t="s">
        <v>43</v>
      </c>
      <c r="H3" s="37"/>
      <c r="I3" s="37"/>
      <c r="J3" s="38" t="s">
        <v>84</v>
      </c>
      <c r="K3" s="38"/>
      <c r="L3" s="38"/>
      <c r="M3" s="38"/>
      <c r="N3" s="38"/>
      <c r="O3" s="38"/>
      <c r="P3" s="1"/>
    </row>
    <row r="4" spans="1:16" x14ac:dyDescent="0.25">
      <c r="A4" s="53" t="s">
        <v>2</v>
      </c>
      <c r="B4" s="10"/>
      <c r="C4" s="10"/>
      <c r="D4" s="1"/>
      <c r="E4" s="1"/>
      <c r="F4" s="1"/>
      <c r="G4" s="38" t="s">
        <v>65</v>
      </c>
      <c r="H4" s="38"/>
      <c r="I4" s="38"/>
      <c r="J4" s="38"/>
      <c r="K4" s="38"/>
      <c r="L4" s="101">
        <f xml:space="preserve">  1.2*10.61</f>
        <v>12.731999999999999</v>
      </c>
      <c r="M4" s="38" t="s">
        <v>92</v>
      </c>
      <c r="N4" s="180" t="s">
        <v>199</v>
      </c>
      <c r="O4" s="159">
        <f>(L4*6)/10000</f>
        <v>7.6391999999999996E-3</v>
      </c>
      <c r="P4" s="1"/>
    </row>
    <row r="5" spans="1:16" x14ac:dyDescent="0.25">
      <c r="A5" s="2"/>
      <c r="B5" s="10"/>
      <c r="C5" s="10"/>
      <c r="D5" s="1"/>
      <c r="E5" s="1"/>
      <c r="F5" s="1"/>
      <c r="G5" s="43" t="s">
        <v>77</v>
      </c>
      <c r="H5" s="43"/>
      <c r="I5" s="43"/>
      <c r="J5" s="38"/>
      <c r="K5" s="38"/>
      <c r="L5" s="38" t="s">
        <v>78</v>
      </c>
      <c r="M5" s="38"/>
      <c r="N5" s="38"/>
      <c r="O5" s="38"/>
      <c r="P5" s="1"/>
    </row>
    <row r="6" spans="1:16" ht="5.25" customHeight="1" x14ac:dyDescent="0.25">
      <c r="A6" s="2"/>
      <c r="B6" s="10"/>
      <c r="C6" s="10"/>
      <c r="D6" s="1"/>
      <c r="E6" s="1"/>
      <c r="F6" s="1"/>
      <c r="G6" s="38"/>
      <c r="H6" s="38"/>
      <c r="I6" s="38"/>
      <c r="J6" s="38"/>
      <c r="K6" s="38"/>
      <c r="L6" s="38"/>
      <c r="M6" s="38"/>
      <c r="N6" s="38"/>
      <c r="O6" s="38"/>
      <c r="P6" s="1"/>
    </row>
    <row r="7" spans="1:16" ht="18" customHeight="1" thickBot="1" x14ac:dyDescent="0.3">
      <c r="A7" s="10"/>
      <c r="B7" s="10"/>
      <c r="C7" s="10"/>
      <c r="D7" s="1"/>
      <c r="E7" s="1"/>
      <c r="F7" s="1"/>
      <c r="G7" s="1"/>
      <c r="H7" s="1"/>
      <c r="I7" s="1"/>
      <c r="J7" s="1"/>
      <c r="K7" s="147"/>
      <c r="L7" s="1"/>
      <c r="M7" s="2"/>
      <c r="N7" s="2"/>
      <c r="O7" s="1"/>
      <c r="P7" s="1"/>
    </row>
    <row r="8" spans="1:16" s="23" customFormat="1" ht="35.25" x14ac:dyDescent="0.25">
      <c r="A8" s="21" t="s">
        <v>13</v>
      </c>
      <c r="B8" s="21" t="s">
        <v>15</v>
      </c>
      <c r="C8" s="21" t="s">
        <v>23</v>
      </c>
      <c r="D8" s="22" t="s">
        <v>14</v>
      </c>
      <c r="E8" s="21" t="s">
        <v>3</v>
      </c>
      <c r="F8" s="21" t="s">
        <v>4</v>
      </c>
      <c r="G8" s="169" t="s">
        <v>172</v>
      </c>
      <c r="H8" s="170" t="s">
        <v>5</v>
      </c>
      <c r="I8" s="171" t="s">
        <v>174</v>
      </c>
      <c r="J8" s="24" t="s">
        <v>175</v>
      </c>
      <c r="K8" s="148" t="s">
        <v>200</v>
      </c>
      <c r="L8" s="31" t="s">
        <v>50</v>
      </c>
      <c r="M8" s="31" t="s">
        <v>201</v>
      </c>
      <c r="N8" s="22" t="s">
        <v>20</v>
      </c>
      <c r="O8" s="31" t="s">
        <v>60</v>
      </c>
      <c r="P8" s="32"/>
    </row>
    <row r="9" spans="1:16" x14ac:dyDescent="0.25">
      <c r="A9" s="7">
        <v>1</v>
      </c>
      <c r="B9" s="14" t="s">
        <v>16</v>
      </c>
      <c r="C9" s="14" t="s">
        <v>24</v>
      </c>
      <c r="D9" s="8" t="s">
        <v>9</v>
      </c>
      <c r="E9" s="14" t="s">
        <v>10</v>
      </c>
      <c r="F9" s="14" t="s">
        <v>11</v>
      </c>
      <c r="G9" s="196">
        <v>150</v>
      </c>
      <c r="H9" s="197">
        <v>23.3</v>
      </c>
      <c r="I9" s="198">
        <f>G9*H9/100</f>
        <v>34.950000000000003</v>
      </c>
      <c r="J9" s="173">
        <v>35</v>
      </c>
      <c r="K9" s="158">
        <f>J9*L9*1000</f>
        <v>44.561999999999998</v>
      </c>
      <c r="L9" s="102">
        <f>$L$4/10000</f>
        <v>1.2731999999999999E-3</v>
      </c>
      <c r="M9" s="109">
        <f>K9*1.5*6</f>
        <v>401.05799999999994</v>
      </c>
      <c r="N9" s="14" t="s">
        <v>62</v>
      </c>
      <c r="O9" s="151" t="s">
        <v>61</v>
      </c>
      <c r="P9" s="1"/>
    </row>
    <row r="10" spans="1:16" x14ac:dyDescent="0.25">
      <c r="A10" s="5">
        <v>2</v>
      </c>
      <c r="B10" s="15" t="s">
        <v>17</v>
      </c>
      <c r="C10" s="15" t="s">
        <v>24</v>
      </c>
      <c r="D10" s="6" t="s">
        <v>6</v>
      </c>
      <c r="E10" s="15" t="s">
        <v>7</v>
      </c>
      <c r="F10" s="15" t="s">
        <v>8</v>
      </c>
      <c r="G10" s="203">
        <v>150</v>
      </c>
      <c r="H10" s="204">
        <v>1.25</v>
      </c>
      <c r="I10" s="205">
        <f t="shared" ref="I10:I33" si="0">G10*H10/100</f>
        <v>1.875</v>
      </c>
      <c r="J10" s="201">
        <v>2</v>
      </c>
      <c r="K10" s="202">
        <f>J10*L10*1000</f>
        <v>2.5463999999999998</v>
      </c>
      <c r="L10" s="103">
        <f t="shared" ref="L10:L33" si="1">$L$4/10000</f>
        <v>1.2731999999999999E-3</v>
      </c>
      <c r="M10" s="110">
        <f t="shared" ref="M10:M33" si="2">K10*1.5*6</f>
        <v>22.917599999999997</v>
      </c>
      <c r="N10" s="121" t="s">
        <v>152</v>
      </c>
      <c r="O10" s="152" t="s">
        <v>61</v>
      </c>
      <c r="P10" s="1"/>
    </row>
    <row r="11" spans="1:16" x14ac:dyDescent="0.25">
      <c r="A11" s="5">
        <v>3</v>
      </c>
      <c r="B11" s="15" t="s">
        <v>17</v>
      </c>
      <c r="C11" s="15" t="s">
        <v>24</v>
      </c>
      <c r="D11" s="6" t="s">
        <v>6</v>
      </c>
      <c r="E11" s="15" t="s">
        <v>146</v>
      </c>
      <c r="F11" s="15" t="s">
        <v>129</v>
      </c>
      <c r="G11" s="203">
        <v>150</v>
      </c>
      <c r="H11" s="204">
        <v>1.1499999999999999</v>
      </c>
      <c r="I11" s="205">
        <f t="shared" si="0"/>
        <v>1.7250000000000001</v>
      </c>
      <c r="J11" s="201">
        <v>2</v>
      </c>
      <c r="K11" s="202">
        <f>J11*L11*1000</f>
        <v>2.5463999999999998</v>
      </c>
      <c r="L11" s="103">
        <f t="shared" si="1"/>
        <v>1.2731999999999999E-3</v>
      </c>
      <c r="M11" s="110">
        <f t="shared" si="2"/>
        <v>22.917599999999997</v>
      </c>
      <c r="N11" s="121"/>
      <c r="O11" s="152" t="s">
        <v>61</v>
      </c>
      <c r="P11" s="1"/>
    </row>
    <row r="12" spans="1:16" x14ac:dyDescent="0.25">
      <c r="A12" s="7">
        <v>4</v>
      </c>
      <c r="B12" s="14" t="s">
        <v>17</v>
      </c>
      <c r="C12" s="14" t="s">
        <v>24</v>
      </c>
      <c r="D12" s="8" t="s">
        <v>28</v>
      </c>
      <c r="E12" s="14" t="s">
        <v>150</v>
      </c>
      <c r="F12" s="14"/>
      <c r="G12" s="196">
        <v>75</v>
      </c>
      <c r="H12" s="197">
        <v>13</v>
      </c>
      <c r="I12" s="198">
        <f t="shared" si="0"/>
        <v>9.75</v>
      </c>
      <c r="J12" s="173">
        <v>10</v>
      </c>
      <c r="K12" s="158">
        <f>J12*L12*1000</f>
        <v>12.732000000000001</v>
      </c>
      <c r="L12" s="102">
        <f t="shared" si="1"/>
        <v>1.2731999999999999E-3</v>
      </c>
      <c r="M12" s="109">
        <f t="shared" si="2"/>
        <v>114.58800000000002</v>
      </c>
      <c r="N12" s="14" t="s">
        <v>29</v>
      </c>
      <c r="O12" s="151" t="s">
        <v>61</v>
      </c>
      <c r="P12" s="1"/>
    </row>
    <row r="13" spans="1:16" x14ac:dyDescent="0.25">
      <c r="A13" s="5">
        <v>5</v>
      </c>
      <c r="B13" s="15" t="s">
        <v>17</v>
      </c>
      <c r="C13" s="15" t="s">
        <v>24</v>
      </c>
      <c r="D13" s="6" t="s">
        <v>158</v>
      </c>
      <c r="E13" s="15"/>
      <c r="F13" s="15" t="s">
        <v>11</v>
      </c>
      <c r="G13" s="203">
        <v>150</v>
      </c>
      <c r="H13" s="204">
        <v>2</v>
      </c>
      <c r="I13" s="205">
        <f t="shared" si="0"/>
        <v>3</v>
      </c>
      <c r="J13" s="174">
        <v>3</v>
      </c>
      <c r="K13" s="161">
        <f>J13*L13*1000</f>
        <v>3.8195999999999999</v>
      </c>
      <c r="L13" s="103">
        <f t="shared" si="1"/>
        <v>1.2731999999999999E-3</v>
      </c>
      <c r="M13" s="110">
        <f t="shared" si="2"/>
        <v>34.376400000000004</v>
      </c>
      <c r="N13" s="15" t="s">
        <v>173</v>
      </c>
      <c r="O13" s="152" t="s">
        <v>61</v>
      </c>
      <c r="P13" s="1"/>
    </row>
    <row r="14" spans="1:16" x14ac:dyDescent="0.25">
      <c r="A14" s="5">
        <v>6</v>
      </c>
      <c r="B14" s="15" t="s">
        <v>18</v>
      </c>
      <c r="C14" s="15" t="s">
        <v>24</v>
      </c>
      <c r="D14" s="6" t="s">
        <v>22</v>
      </c>
      <c r="E14" s="15" t="s">
        <v>169</v>
      </c>
      <c r="F14" s="15" t="s">
        <v>170</v>
      </c>
      <c r="G14" s="203">
        <v>325</v>
      </c>
      <c r="H14" s="204">
        <v>32.5</v>
      </c>
      <c r="I14" s="205">
        <f t="shared" si="0"/>
        <v>105.625</v>
      </c>
      <c r="J14" s="174">
        <v>105</v>
      </c>
      <c r="K14" s="161">
        <f t="shared" ref="K14:K28" si="3">J14*L14*1000</f>
        <v>133.68600000000001</v>
      </c>
      <c r="L14" s="103">
        <f t="shared" si="1"/>
        <v>1.2731999999999999E-3</v>
      </c>
      <c r="M14" s="110">
        <f t="shared" si="2"/>
        <v>1203.174</v>
      </c>
      <c r="N14" s="15" t="s">
        <v>151</v>
      </c>
      <c r="O14" s="152" t="s">
        <v>61</v>
      </c>
      <c r="P14" s="1"/>
    </row>
    <row r="15" spans="1:16" x14ac:dyDescent="0.25">
      <c r="A15" s="3">
        <v>7</v>
      </c>
      <c r="B15" s="16" t="s">
        <v>18</v>
      </c>
      <c r="C15" s="16" t="s">
        <v>24</v>
      </c>
      <c r="D15" s="4" t="s">
        <v>25</v>
      </c>
      <c r="E15" s="16"/>
      <c r="F15" s="16" t="s">
        <v>208</v>
      </c>
      <c r="G15" s="206">
        <v>400</v>
      </c>
      <c r="H15" s="114">
        <v>7.3</v>
      </c>
      <c r="I15" s="207">
        <f t="shared" si="0"/>
        <v>29.2</v>
      </c>
      <c r="J15" s="172">
        <v>30</v>
      </c>
      <c r="K15" s="162">
        <f t="shared" si="3"/>
        <v>38.195999999999998</v>
      </c>
      <c r="L15" s="104">
        <f t="shared" si="1"/>
        <v>1.2731999999999999E-3</v>
      </c>
      <c r="M15" s="111">
        <f t="shared" si="2"/>
        <v>343.76400000000001</v>
      </c>
      <c r="N15" s="16" t="s">
        <v>171</v>
      </c>
      <c r="O15" s="118" t="s">
        <v>133</v>
      </c>
      <c r="P15" s="1"/>
    </row>
    <row r="16" spans="1:16" x14ac:dyDescent="0.25">
      <c r="A16" s="5">
        <v>8</v>
      </c>
      <c r="B16" s="15" t="s">
        <v>18</v>
      </c>
      <c r="C16" s="15" t="s">
        <v>24</v>
      </c>
      <c r="D16" s="6" t="s">
        <v>26</v>
      </c>
      <c r="E16" s="15" t="s">
        <v>157</v>
      </c>
      <c r="F16" s="15" t="s">
        <v>156</v>
      </c>
      <c r="G16" s="203">
        <v>800</v>
      </c>
      <c r="H16" s="204">
        <v>2</v>
      </c>
      <c r="I16" s="205">
        <f t="shared" si="0"/>
        <v>16</v>
      </c>
      <c r="J16" s="174">
        <v>16</v>
      </c>
      <c r="K16" s="161">
        <f t="shared" si="3"/>
        <v>20.371199999999998</v>
      </c>
      <c r="L16" s="103">
        <f t="shared" si="1"/>
        <v>1.2731999999999999E-3</v>
      </c>
      <c r="M16" s="110">
        <f t="shared" si="2"/>
        <v>183.34079999999997</v>
      </c>
      <c r="N16" s="15"/>
      <c r="O16" s="152" t="s">
        <v>61</v>
      </c>
      <c r="P16" s="1"/>
    </row>
    <row r="17" spans="1:16" x14ac:dyDescent="0.25">
      <c r="A17" s="3">
        <v>9</v>
      </c>
      <c r="B17" s="16" t="s">
        <v>18</v>
      </c>
      <c r="C17" s="16" t="s">
        <v>24</v>
      </c>
      <c r="D17" s="4" t="s">
        <v>27</v>
      </c>
      <c r="E17" s="16"/>
      <c r="F17" s="16" t="s">
        <v>68</v>
      </c>
      <c r="G17" s="206">
        <v>150</v>
      </c>
      <c r="H17" s="114">
        <v>10</v>
      </c>
      <c r="I17" s="207">
        <f t="shared" si="0"/>
        <v>15</v>
      </c>
      <c r="J17" s="172">
        <v>20</v>
      </c>
      <c r="K17" s="162">
        <f t="shared" si="3"/>
        <v>25.464000000000002</v>
      </c>
      <c r="L17" s="104">
        <f t="shared" si="1"/>
        <v>1.2731999999999999E-3</v>
      </c>
      <c r="M17" s="111">
        <f t="shared" si="2"/>
        <v>229.17600000000004</v>
      </c>
      <c r="N17" s="16" t="s">
        <v>67</v>
      </c>
      <c r="O17" s="118" t="s">
        <v>61</v>
      </c>
      <c r="P17" s="1"/>
    </row>
    <row r="18" spans="1:16" x14ac:dyDescent="0.25">
      <c r="A18" s="7">
        <v>10</v>
      </c>
      <c r="B18" s="14" t="s">
        <v>18</v>
      </c>
      <c r="C18" s="14" t="s">
        <v>24</v>
      </c>
      <c r="D18" s="8" t="s">
        <v>130</v>
      </c>
      <c r="E18" s="14" t="s">
        <v>149</v>
      </c>
      <c r="F18" s="14" t="s">
        <v>131</v>
      </c>
      <c r="G18" s="196">
        <v>8.5</v>
      </c>
      <c r="H18" s="197">
        <v>288</v>
      </c>
      <c r="I18" s="198">
        <f t="shared" si="0"/>
        <v>24.48</v>
      </c>
      <c r="J18" s="173">
        <v>25</v>
      </c>
      <c r="K18" s="158">
        <f t="shared" si="3"/>
        <v>31.83</v>
      </c>
      <c r="L18" s="102">
        <f t="shared" si="1"/>
        <v>1.2731999999999999E-3</v>
      </c>
      <c r="M18" s="109">
        <f t="shared" si="2"/>
        <v>286.46999999999997</v>
      </c>
      <c r="N18" s="14" t="s">
        <v>132</v>
      </c>
      <c r="O18" s="153" t="s">
        <v>61</v>
      </c>
      <c r="P18" s="1"/>
    </row>
    <row r="19" spans="1:16" x14ac:dyDescent="0.25">
      <c r="A19" s="5">
        <v>11</v>
      </c>
      <c r="B19" s="15" t="s">
        <v>40</v>
      </c>
      <c r="C19" s="15" t="s">
        <v>24</v>
      </c>
      <c r="D19" s="6" t="s">
        <v>35</v>
      </c>
      <c r="E19" s="15" t="s">
        <v>145</v>
      </c>
      <c r="F19" s="15" t="s">
        <v>144</v>
      </c>
      <c r="G19" s="203">
        <v>200</v>
      </c>
      <c r="H19" s="204">
        <v>17.5</v>
      </c>
      <c r="I19" s="205">
        <f t="shared" si="0"/>
        <v>35</v>
      </c>
      <c r="J19" s="174">
        <v>35</v>
      </c>
      <c r="K19" s="161">
        <f t="shared" si="3"/>
        <v>44.561999999999998</v>
      </c>
      <c r="L19" s="103">
        <f t="shared" si="1"/>
        <v>1.2731999999999999E-3</v>
      </c>
      <c r="M19" s="110">
        <f t="shared" si="2"/>
        <v>401.05799999999994</v>
      </c>
      <c r="N19" s="15" t="s">
        <v>72</v>
      </c>
      <c r="O19" s="152" t="s">
        <v>61</v>
      </c>
      <c r="P19" s="1"/>
    </row>
    <row r="20" spans="1:16" s="1" customFormat="1" x14ac:dyDescent="0.25">
      <c r="A20" s="3">
        <v>12</v>
      </c>
      <c r="B20" s="16" t="s">
        <v>40</v>
      </c>
      <c r="C20" s="16" t="s">
        <v>24</v>
      </c>
      <c r="D20" s="4" t="s">
        <v>35</v>
      </c>
      <c r="E20" s="16" t="s">
        <v>157</v>
      </c>
      <c r="F20" s="16" t="s">
        <v>156</v>
      </c>
      <c r="G20" s="206">
        <v>200</v>
      </c>
      <c r="H20" s="114">
        <v>15.5</v>
      </c>
      <c r="I20" s="207">
        <f t="shared" si="0"/>
        <v>31</v>
      </c>
      <c r="J20" s="172">
        <v>32</v>
      </c>
      <c r="K20" s="162">
        <f t="shared" si="3"/>
        <v>40.742399999999996</v>
      </c>
      <c r="L20" s="104">
        <f t="shared" si="1"/>
        <v>1.2731999999999999E-3</v>
      </c>
      <c r="M20" s="111">
        <f t="shared" si="2"/>
        <v>366.68159999999995</v>
      </c>
      <c r="N20" s="16"/>
      <c r="O20" s="118" t="s">
        <v>61</v>
      </c>
    </row>
    <row r="21" spans="1:16" s="120" customFormat="1" ht="22.5" x14ac:dyDescent="0.25">
      <c r="A21" s="113">
        <v>13</v>
      </c>
      <c r="B21" s="114" t="s">
        <v>40</v>
      </c>
      <c r="C21" s="114" t="s">
        <v>24</v>
      </c>
      <c r="D21" s="115" t="s">
        <v>34</v>
      </c>
      <c r="E21" s="114" t="s">
        <v>56</v>
      </c>
      <c r="F21" s="122" t="s">
        <v>127</v>
      </c>
      <c r="G21" s="206">
        <v>90</v>
      </c>
      <c r="H21" s="114">
        <v>136</v>
      </c>
      <c r="I21" s="207">
        <f t="shared" si="0"/>
        <v>122.4</v>
      </c>
      <c r="J21" s="172">
        <v>120</v>
      </c>
      <c r="K21" s="162">
        <f t="shared" si="3"/>
        <v>152.78399999999999</v>
      </c>
      <c r="L21" s="116">
        <f t="shared" si="1"/>
        <v>1.2731999999999999E-3</v>
      </c>
      <c r="M21" s="117">
        <f t="shared" si="2"/>
        <v>1375.056</v>
      </c>
      <c r="N21" s="122" t="s">
        <v>128</v>
      </c>
      <c r="O21" s="118" t="s">
        <v>61</v>
      </c>
      <c r="P21" s="119"/>
    </row>
    <row r="22" spans="1:16" x14ac:dyDescent="0.25">
      <c r="A22" s="26">
        <v>14</v>
      </c>
      <c r="B22" s="27" t="s">
        <v>40</v>
      </c>
      <c r="C22" s="27" t="s">
        <v>24</v>
      </c>
      <c r="D22" s="28" t="s">
        <v>38</v>
      </c>
      <c r="E22" s="27" t="s">
        <v>209</v>
      </c>
      <c r="F22" s="27"/>
      <c r="G22" s="199">
        <v>65</v>
      </c>
      <c r="H22" s="183">
        <v>280</v>
      </c>
      <c r="I22" s="200">
        <f t="shared" si="0"/>
        <v>182</v>
      </c>
      <c r="J22" s="175">
        <v>185</v>
      </c>
      <c r="K22" s="163">
        <f t="shared" si="3"/>
        <v>235.542</v>
      </c>
      <c r="L22" s="105">
        <f t="shared" si="1"/>
        <v>1.2731999999999999E-3</v>
      </c>
      <c r="M22" s="112">
        <f t="shared" si="2"/>
        <v>2119.8779999999997</v>
      </c>
      <c r="N22" s="27" t="s">
        <v>53</v>
      </c>
      <c r="O22" s="154" t="s">
        <v>61</v>
      </c>
      <c r="P22" s="1"/>
    </row>
    <row r="23" spans="1:16" ht="22.5" x14ac:dyDescent="0.25">
      <c r="A23" s="3">
        <v>15</v>
      </c>
      <c r="B23" s="16" t="s">
        <v>40</v>
      </c>
      <c r="C23" s="16" t="s">
        <v>24</v>
      </c>
      <c r="D23" s="4" t="s">
        <v>21</v>
      </c>
      <c r="E23" s="35" t="s">
        <v>202</v>
      </c>
      <c r="F23" s="16" t="s">
        <v>123</v>
      </c>
      <c r="G23" s="206">
        <v>75</v>
      </c>
      <c r="H23" s="114">
        <v>196</v>
      </c>
      <c r="I23" s="207">
        <f t="shared" si="0"/>
        <v>147</v>
      </c>
      <c r="J23" s="172">
        <v>145</v>
      </c>
      <c r="K23" s="162">
        <f t="shared" si="3"/>
        <v>184.614</v>
      </c>
      <c r="L23" s="104">
        <f t="shared" si="1"/>
        <v>1.2731999999999999E-3</v>
      </c>
      <c r="M23" s="111">
        <f t="shared" si="2"/>
        <v>1661.5259999999998</v>
      </c>
      <c r="N23" s="36" t="s">
        <v>124</v>
      </c>
      <c r="O23" s="118" t="s">
        <v>61</v>
      </c>
      <c r="P23" s="1"/>
    </row>
    <row r="24" spans="1:16" x14ac:dyDescent="0.25">
      <c r="A24" s="26">
        <v>16</v>
      </c>
      <c r="B24" s="27" t="s">
        <v>40</v>
      </c>
      <c r="C24" s="27" t="s">
        <v>24</v>
      </c>
      <c r="D24" s="28" t="s">
        <v>147</v>
      </c>
      <c r="E24" s="183" t="s">
        <v>203</v>
      </c>
      <c r="F24" s="27" t="s">
        <v>131</v>
      </c>
      <c r="G24" s="199">
        <v>175</v>
      </c>
      <c r="H24" s="183">
        <v>33.5</v>
      </c>
      <c r="I24" s="200">
        <f t="shared" si="0"/>
        <v>58.625</v>
      </c>
      <c r="J24" s="175">
        <v>55</v>
      </c>
      <c r="K24" s="163">
        <f t="shared" si="3"/>
        <v>70.025999999999996</v>
      </c>
      <c r="L24" s="105">
        <f t="shared" si="1"/>
        <v>1.2731999999999999E-3</v>
      </c>
      <c r="M24" s="112">
        <f t="shared" si="2"/>
        <v>630.23399999999992</v>
      </c>
      <c r="N24" s="136" t="s">
        <v>204</v>
      </c>
      <c r="O24" s="154" t="s">
        <v>61</v>
      </c>
      <c r="P24" s="1"/>
    </row>
    <row r="25" spans="1:16" x14ac:dyDescent="0.25">
      <c r="A25" s="5">
        <v>17</v>
      </c>
      <c r="B25" s="15" t="s">
        <v>41</v>
      </c>
      <c r="C25" s="15" t="s">
        <v>24</v>
      </c>
      <c r="D25" s="6" t="s">
        <v>19</v>
      </c>
      <c r="E25" s="15" t="s">
        <v>148</v>
      </c>
      <c r="F25" s="15" t="s">
        <v>131</v>
      </c>
      <c r="G25" s="203">
        <v>7.5</v>
      </c>
      <c r="H25" s="204">
        <v>65</v>
      </c>
      <c r="I25" s="205">
        <f t="shared" si="0"/>
        <v>4.875</v>
      </c>
      <c r="J25" s="174">
        <v>5</v>
      </c>
      <c r="K25" s="161">
        <f t="shared" si="3"/>
        <v>6.3660000000000005</v>
      </c>
      <c r="L25" s="103">
        <f t="shared" si="1"/>
        <v>1.2731999999999999E-3</v>
      </c>
      <c r="M25" s="110">
        <f t="shared" si="2"/>
        <v>57.294000000000011</v>
      </c>
      <c r="N25" s="15" t="s">
        <v>75</v>
      </c>
      <c r="O25" s="152" t="s">
        <v>61</v>
      </c>
      <c r="P25" s="1"/>
    </row>
    <row r="26" spans="1:16" x14ac:dyDescent="0.25">
      <c r="A26" s="3">
        <v>18</v>
      </c>
      <c r="B26" s="16" t="s">
        <v>49</v>
      </c>
      <c r="C26" s="16" t="s">
        <v>24</v>
      </c>
      <c r="D26" s="4" t="s">
        <v>37</v>
      </c>
      <c r="E26" s="16" t="s">
        <v>205</v>
      </c>
      <c r="F26" s="16" t="s">
        <v>131</v>
      </c>
      <c r="G26" s="206">
        <v>250</v>
      </c>
      <c r="H26" s="114">
        <v>1.25</v>
      </c>
      <c r="I26" s="207">
        <f t="shared" si="0"/>
        <v>3.125</v>
      </c>
      <c r="J26" s="172">
        <v>3</v>
      </c>
      <c r="K26" s="162">
        <f t="shared" si="3"/>
        <v>3.8195999999999999</v>
      </c>
      <c r="L26" s="104">
        <f t="shared" si="1"/>
        <v>1.2731999999999999E-3</v>
      </c>
      <c r="M26" s="111">
        <f t="shared" si="2"/>
        <v>34.376400000000004</v>
      </c>
      <c r="N26" s="184" t="s">
        <v>206</v>
      </c>
      <c r="O26" s="155" t="s">
        <v>61</v>
      </c>
      <c r="P26" s="1"/>
    </row>
    <row r="27" spans="1:16" x14ac:dyDescent="0.25">
      <c r="A27" s="5">
        <v>19</v>
      </c>
      <c r="B27" s="15" t="s">
        <v>39</v>
      </c>
      <c r="C27" s="15" t="s">
        <v>24</v>
      </c>
      <c r="D27" s="6" t="s">
        <v>36</v>
      </c>
      <c r="E27" s="15"/>
      <c r="F27" s="15"/>
      <c r="G27" s="203">
        <v>400</v>
      </c>
      <c r="H27" s="204">
        <v>2.2999999999999998</v>
      </c>
      <c r="I27" s="205">
        <f t="shared" si="0"/>
        <v>9.1999999999999993</v>
      </c>
      <c r="J27" s="174">
        <v>9.1999999999999993</v>
      </c>
      <c r="K27" s="161">
        <f t="shared" si="3"/>
        <v>11.713439999999999</v>
      </c>
      <c r="L27" s="103">
        <f t="shared" si="1"/>
        <v>1.2731999999999999E-3</v>
      </c>
      <c r="M27" s="110">
        <f t="shared" si="2"/>
        <v>105.42095999999998</v>
      </c>
      <c r="N27" s="15" t="s">
        <v>63</v>
      </c>
      <c r="O27" s="152" t="s">
        <v>61</v>
      </c>
      <c r="P27" s="1"/>
    </row>
    <row r="28" spans="1:16" s="11" customFormat="1" x14ac:dyDescent="0.25">
      <c r="A28" s="11">
        <v>20</v>
      </c>
      <c r="B28" s="33" t="s">
        <v>153</v>
      </c>
      <c r="C28" s="33" t="s">
        <v>24</v>
      </c>
      <c r="D28" s="33" t="s">
        <v>154</v>
      </c>
      <c r="E28" s="33" t="s">
        <v>155</v>
      </c>
      <c r="F28" s="33" t="s">
        <v>156</v>
      </c>
      <c r="G28" s="208">
        <v>350</v>
      </c>
      <c r="H28" s="209">
        <v>2</v>
      </c>
      <c r="I28" s="210">
        <f t="shared" si="0"/>
        <v>7</v>
      </c>
      <c r="J28" s="176">
        <v>7</v>
      </c>
      <c r="K28" s="164">
        <f t="shared" si="3"/>
        <v>8.9123999999999999</v>
      </c>
      <c r="L28" s="104">
        <f t="shared" si="1"/>
        <v>1.2731999999999999E-3</v>
      </c>
      <c r="M28" s="111">
        <f t="shared" si="2"/>
        <v>80.211600000000004</v>
      </c>
      <c r="N28" s="33"/>
      <c r="O28" s="156" t="s">
        <v>61</v>
      </c>
    </row>
    <row r="29" spans="1:16" ht="6" customHeight="1" x14ac:dyDescent="0.25">
      <c r="A29" s="139"/>
      <c r="B29" s="140"/>
      <c r="C29" s="140"/>
      <c r="D29" s="141"/>
      <c r="E29" s="140"/>
      <c r="F29" s="140"/>
      <c r="G29" s="215"/>
      <c r="H29" s="216"/>
      <c r="I29" s="217"/>
      <c r="J29" s="177"/>
      <c r="K29" s="165"/>
      <c r="L29" s="142">
        <f t="shared" si="1"/>
        <v>1.2731999999999999E-3</v>
      </c>
      <c r="M29" s="143"/>
      <c r="N29" s="140"/>
      <c r="O29" s="140"/>
      <c r="P29" s="1"/>
    </row>
    <row r="30" spans="1:16" x14ac:dyDescent="0.25">
      <c r="A30" s="5">
        <v>21</v>
      </c>
      <c r="B30" s="15" t="s">
        <v>161</v>
      </c>
      <c r="C30" s="15" t="s">
        <v>0</v>
      </c>
      <c r="D30" s="6" t="s">
        <v>213</v>
      </c>
      <c r="E30" s="15" t="s">
        <v>159</v>
      </c>
      <c r="F30" s="15" t="s">
        <v>129</v>
      </c>
      <c r="G30" s="203" t="s">
        <v>212</v>
      </c>
      <c r="H30" s="204" t="s">
        <v>212</v>
      </c>
      <c r="I30" s="211" t="s">
        <v>212</v>
      </c>
      <c r="J30" s="174">
        <v>20</v>
      </c>
      <c r="K30" s="161">
        <f>J30*L30*1000</f>
        <v>25.464000000000002</v>
      </c>
      <c r="L30" s="103">
        <f t="shared" si="1"/>
        <v>1.2731999999999999E-3</v>
      </c>
      <c r="M30" s="110">
        <f t="shared" si="2"/>
        <v>229.17600000000004</v>
      </c>
      <c r="N30" s="15"/>
      <c r="O30" s="157" t="s">
        <v>61</v>
      </c>
      <c r="P30" s="1"/>
    </row>
    <row r="31" spans="1:16" x14ac:dyDescent="0.25">
      <c r="A31" s="7">
        <v>22</v>
      </c>
      <c r="B31" s="14" t="s">
        <v>162</v>
      </c>
      <c r="C31" s="14" t="s">
        <v>0</v>
      </c>
      <c r="D31" s="8" t="s">
        <v>214</v>
      </c>
      <c r="E31" s="14" t="s">
        <v>160</v>
      </c>
      <c r="F31" s="14" t="s">
        <v>129</v>
      </c>
      <c r="G31" s="196" t="s">
        <v>212</v>
      </c>
      <c r="H31" s="197" t="s">
        <v>212</v>
      </c>
      <c r="I31" s="218" t="s">
        <v>212</v>
      </c>
      <c r="J31" s="173">
        <v>20</v>
      </c>
      <c r="K31" s="158">
        <f>J31*L31*1000</f>
        <v>25.464000000000002</v>
      </c>
      <c r="L31" s="102">
        <f t="shared" si="1"/>
        <v>1.2731999999999999E-3</v>
      </c>
      <c r="M31" s="109">
        <f t="shared" si="2"/>
        <v>229.17600000000004</v>
      </c>
      <c r="N31" s="14"/>
      <c r="O31" s="153" t="s">
        <v>61</v>
      </c>
      <c r="P31" s="1"/>
    </row>
    <row r="32" spans="1:16" ht="22.5" x14ac:dyDescent="0.25">
      <c r="A32" s="5">
        <v>23</v>
      </c>
      <c r="B32" s="15" t="s">
        <v>18</v>
      </c>
      <c r="C32" s="15" t="s">
        <v>0</v>
      </c>
      <c r="D32" s="6" t="s">
        <v>70</v>
      </c>
      <c r="E32" s="15" t="s">
        <v>210</v>
      </c>
      <c r="F32" s="15" t="s">
        <v>126</v>
      </c>
      <c r="G32" s="203">
        <v>30</v>
      </c>
      <c r="H32" s="204">
        <v>28</v>
      </c>
      <c r="I32" s="211">
        <f t="shared" si="0"/>
        <v>8.4</v>
      </c>
      <c r="J32" s="174">
        <v>8.5</v>
      </c>
      <c r="K32" s="161">
        <f>J32*L32*1000</f>
        <v>10.822199999999999</v>
      </c>
      <c r="L32" s="103">
        <f t="shared" si="1"/>
        <v>1.2731999999999999E-3</v>
      </c>
      <c r="M32" s="110">
        <f t="shared" si="2"/>
        <v>97.399799999999999</v>
      </c>
      <c r="N32" s="121" t="s">
        <v>125</v>
      </c>
      <c r="O32" s="157" t="s">
        <v>61</v>
      </c>
      <c r="P32" s="1"/>
    </row>
    <row r="33" spans="1:16" ht="15.75" thickBot="1" x14ac:dyDescent="0.3">
      <c r="A33" s="7">
        <v>24</v>
      </c>
      <c r="B33" s="14" t="s">
        <v>18</v>
      </c>
      <c r="C33" s="14" t="s">
        <v>0</v>
      </c>
      <c r="D33" s="8" t="s">
        <v>71</v>
      </c>
      <c r="E33" s="123" t="s">
        <v>211</v>
      </c>
      <c r="F33" s="14" t="s">
        <v>126</v>
      </c>
      <c r="G33" s="212">
        <v>30</v>
      </c>
      <c r="H33" s="213">
        <v>28</v>
      </c>
      <c r="I33" s="214">
        <f t="shared" si="0"/>
        <v>8.4</v>
      </c>
      <c r="J33" s="173">
        <v>8.5</v>
      </c>
      <c r="K33" s="166">
        <f>J33*L33*1000</f>
        <v>10.822199999999999</v>
      </c>
      <c r="L33" s="102">
        <f t="shared" si="1"/>
        <v>1.2731999999999999E-3</v>
      </c>
      <c r="M33" s="109">
        <f t="shared" si="2"/>
        <v>97.399799999999999</v>
      </c>
      <c r="N33" s="14" t="s">
        <v>69</v>
      </c>
      <c r="O33" s="153" t="s">
        <v>61</v>
      </c>
      <c r="P33" s="1"/>
    </row>
    <row r="34" spans="1:16" x14ac:dyDescent="0.25">
      <c r="A34" s="10"/>
      <c r="B34" s="10"/>
      <c r="C34" s="30" t="s">
        <v>32</v>
      </c>
      <c r="D34" s="29">
        <f>COUNTA(D9:D33)</f>
        <v>24</v>
      </c>
      <c r="E34" s="1"/>
      <c r="F34" s="10"/>
      <c r="G34" s="47"/>
      <c r="H34" s="167"/>
      <c r="I34" s="167"/>
      <c r="J34" s="45" t="s">
        <v>46</v>
      </c>
      <c r="K34" s="48"/>
      <c r="L34" s="181">
        <f>SUM(L9:L33)</f>
        <v>3.182999999999999E-2</v>
      </c>
      <c r="M34" s="46" t="s">
        <v>48</v>
      </c>
      <c r="N34" s="1"/>
      <c r="O34" s="39">
        <f>COUNTIF(O9:O33,"ok")</f>
        <v>24</v>
      </c>
      <c r="P34" s="1"/>
    </row>
    <row r="35" spans="1:16" x14ac:dyDescent="0.25">
      <c r="A35" s="10"/>
      <c r="B35" s="10"/>
      <c r="C35" s="30" t="s">
        <v>64</v>
      </c>
      <c r="D35" s="29">
        <f>D34*6</f>
        <v>144</v>
      </c>
      <c r="E35" s="1"/>
      <c r="F35" s="1"/>
      <c r="G35" s="47"/>
      <c r="H35" s="167"/>
      <c r="I35" s="167"/>
      <c r="J35" s="48" t="s">
        <v>47</v>
      </c>
      <c r="K35" s="48"/>
      <c r="L35" s="44">
        <v>0.33</v>
      </c>
      <c r="M35" s="49"/>
      <c r="N35" s="1"/>
      <c r="O35" s="1"/>
      <c r="P35" s="1"/>
    </row>
    <row r="36" spans="1:16" x14ac:dyDescent="0.25">
      <c r="A36" s="10"/>
      <c r="B36" s="10"/>
      <c r="C36" s="10"/>
      <c r="D36" s="1"/>
      <c r="E36" s="1"/>
      <c r="F36" s="1"/>
      <c r="G36" s="50"/>
      <c r="H36" s="168"/>
      <c r="I36" s="168"/>
      <c r="J36" s="51" t="s">
        <v>45</v>
      </c>
      <c r="K36" s="51"/>
      <c r="L36" s="182">
        <f>L34+L35*L34</f>
        <v>4.2333899999999987E-2</v>
      </c>
      <c r="M36" s="52" t="s">
        <v>48</v>
      </c>
      <c r="N36" s="160"/>
      <c r="O36" s="160" t="s">
        <v>168</v>
      </c>
      <c r="P36" s="1"/>
    </row>
    <row r="37" spans="1:16" x14ac:dyDescent="0.25">
      <c r="A37" s="10"/>
      <c r="B37" s="10"/>
      <c r="C37" s="1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40" t="s">
        <v>57</v>
      </c>
      <c r="B38" s="10"/>
      <c r="C38" s="1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2.75" customHeight="1" x14ac:dyDescent="0.25">
      <c r="A39" s="54" t="s">
        <v>66</v>
      </c>
      <c r="B39" s="10"/>
      <c r="C39" s="1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54" t="s">
        <v>79</v>
      </c>
      <c r="B40" s="10"/>
      <c r="C40" s="10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</row>
    <row r="41" spans="1:16" x14ac:dyDescent="0.25">
      <c r="B41" s="10"/>
      <c r="C41" s="1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42" t="s">
        <v>167</v>
      </c>
      <c r="B42" s="10"/>
      <c r="C42" s="1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5"/>
      <c r="B43" s="15" t="s">
        <v>54</v>
      </c>
      <c r="C43" s="15" t="s">
        <v>24</v>
      </c>
      <c r="D43" s="6" t="s">
        <v>55</v>
      </c>
      <c r="E43" s="15"/>
      <c r="F43" s="15"/>
      <c r="G43" s="34">
        <v>1.5</v>
      </c>
      <c r="H43" s="34"/>
      <c r="I43" s="34"/>
      <c r="J43" s="15"/>
      <c r="K43" s="15"/>
      <c r="L43" s="15">
        <f>6*1.2*10/10000</f>
        <v>7.1999999999999998E-3</v>
      </c>
      <c r="M43" s="15">
        <f>G43*L43*1.5</f>
        <v>1.6199999999999999E-2</v>
      </c>
      <c r="N43" s="41" t="s">
        <v>73</v>
      </c>
      <c r="O43" s="15"/>
      <c r="P43" s="1"/>
    </row>
    <row r="44" spans="1:16" x14ac:dyDescent="0.25">
      <c r="A44" s="5"/>
      <c r="B44" s="15" t="s">
        <v>41</v>
      </c>
      <c r="C44" s="15" t="s">
        <v>24</v>
      </c>
      <c r="D44" s="6" t="s">
        <v>76</v>
      </c>
      <c r="E44" s="15"/>
      <c r="F44" s="15"/>
      <c r="G44" s="6"/>
      <c r="H44" s="6"/>
      <c r="I44" s="6"/>
      <c r="J44" s="15"/>
      <c r="K44" s="15"/>
      <c r="L44" s="103">
        <f>(L4*6)/10000</f>
        <v>7.6391999999999996E-3</v>
      </c>
      <c r="M44" s="15"/>
      <c r="N44" s="15" t="s">
        <v>74</v>
      </c>
      <c r="O44" s="15"/>
      <c r="P44" s="1"/>
    </row>
    <row r="45" spans="1:16" x14ac:dyDescent="0.25">
      <c r="A45" s="3"/>
      <c r="B45" s="16" t="s">
        <v>40</v>
      </c>
      <c r="C45" s="16" t="s">
        <v>24</v>
      </c>
      <c r="D45" s="4" t="s">
        <v>58</v>
      </c>
      <c r="E45" s="35"/>
      <c r="F45" s="16"/>
      <c r="G45" s="4">
        <v>20</v>
      </c>
      <c r="H45" s="4"/>
      <c r="I45" s="4"/>
      <c r="J45" s="16"/>
      <c r="K45" s="16"/>
      <c r="L45" s="104">
        <v>7.4160000000000007E-3</v>
      </c>
      <c r="M45" s="108">
        <f t="shared" ref="M45" si="4">G45*L45*1.5</f>
        <v>0.22248000000000001</v>
      </c>
      <c r="N45" s="16" t="s">
        <v>59</v>
      </c>
      <c r="O45" s="114"/>
      <c r="P45" s="1"/>
    </row>
    <row r="46" spans="1:16" x14ac:dyDescent="0.25">
      <c r="A46" s="7"/>
      <c r="B46" s="25" t="s">
        <v>18</v>
      </c>
      <c r="C46" s="25" t="s">
        <v>24</v>
      </c>
      <c r="D46" s="137" t="s">
        <v>12</v>
      </c>
      <c r="E46" s="138"/>
      <c r="F46" s="16"/>
      <c r="G46" s="8">
        <v>35</v>
      </c>
      <c r="H46" s="8"/>
      <c r="I46" s="8"/>
      <c r="J46" s="14">
        <v>20</v>
      </c>
      <c r="K46" s="16"/>
      <c r="L46" s="102"/>
      <c r="M46" s="106">
        <f>G46*L46*1.5</f>
        <v>0</v>
      </c>
      <c r="N46" s="14" t="s">
        <v>52</v>
      </c>
      <c r="O46" s="149" t="s">
        <v>166</v>
      </c>
      <c r="P46" s="1"/>
    </row>
    <row r="47" spans="1:16" x14ac:dyDescent="0.25">
      <c r="A47" s="5"/>
      <c r="B47" s="15" t="s">
        <v>18</v>
      </c>
      <c r="C47" s="15" t="s">
        <v>24</v>
      </c>
      <c r="D47" s="6" t="s">
        <v>22</v>
      </c>
      <c r="E47" s="15" t="s">
        <v>51</v>
      </c>
      <c r="F47" s="15"/>
      <c r="G47" s="6">
        <v>80</v>
      </c>
      <c r="H47" s="6"/>
      <c r="I47" s="6"/>
      <c r="J47" s="15">
        <v>33</v>
      </c>
      <c r="K47" s="15"/>
      <c r="L47" s="103"/>
      <c r="M47" s="107">
        <f>G47*L47*1.5</f>
        <v>0</v>
      </c>
      <c r="N47" s="15" t="s">
        <v>33</v>
      </c>
      <c r="O47" s="150" t="s">
        <v>166</v>
      </c>
      <c r="P47" s="1"/>
    </row>
    <row r="48" spans="1:16" x14ac:dyDescent="0.25">
      <c r="A48" s="2"/>
      <c r="B48" s="1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25"/>
      <c r="B49" s="10"/>
      <c r="C49" s="1"/>
      <c r="D49" s="1"/>
      <c r="E49" s="1"/>
      <c r="F49" s="1"/>
      <c r="G49" s="1"/>
      <c r="H49" s="1"/>
      <c r="I49" s="1"/>
      <c r="J49" s="1"/>
      <c r="K49" s="1"/>
      <c r="L49" s="58"/>
      <c r="M49" s="1"/>
      <c r="N49" s="1"/>
      <c r="O49" s="1"/>
      <c r="P49" s="1"/>
    </row>
    <row r="50" spans="1:16" x14ac:dyDescent="0.25">
      <c r="A50" s="126"/>
      <c r="B50" s="10"/>
      <c r="C50" s="1"/>
      <c r="D50" s="1"/>
      <c r="E50" s="1"/>
      <c r="F50" s="1"/>
      <c r="G50" s="1"/>
      <c r="H50" s="1"/>
      <c r="I50" s="1"/>
      <c r="J50" s="1"/>
      <c r="K50" s="1"/>
      <c r="L50" s="58"/>
      <c r="M50" s="1"/>
      <c r="N50" s="1"/>
      <c r="O50" s="1"/>
      <c r="P50" s="1"/>
    </row>
    <row r="51" spans="1:16" x14ac:dyDescent="0.25">
      <c r="A51" s="1"/>
      <c r="B51" s="10"/>
      <c r="C51" s="1"/>
      <c r="D51" s="1"/>
      <c r="E51" s="1"/>
      <c r="F51" s="1"/>
      <c r="G51" s="1"/>
      <c r="H51" s="1"/>
      <c r="I51" s="1"/>
      <c r="J51" s="1"/>
      <c r="K51" s="1"/>
      <c r="L51" s="58"/>
      <c r="M51" s="1"/>
      <c r="N51" s="1"/>
      <c r="O51" s="1"/>
      <c r="P51" s="1"/>
    </row>
    <row r="52" spans="1:16" x14ac:dyDescent="0.25">
      <c r="A52" s="1"/>
      <c r="B52" s="10"/>
      <c r="C52" s="1"/>
      <c r="D52" s="1"/>
      <c r="E52" s="1"/>
      <c r="F52" s="1"/>
      <c r="G52" s="1"/>
      <c r="H52" s="1"/>
      <c r="I52" s="1"/>
      <c r="J52" s="1"/>
      <c r="K52" s="1"/>
      <c r="L52" s="58"/>
      <c r="M52" s="1"/>
      <c r="N52" s="1"/>
      <c r="O52" s="1"/>
      <c r="P52" s="1"/>
    </row>
    <row r="53" spans="1:16" x14ac:dyDescent="0.25">
      <c r="A53" s="1"/>
      <c r="B53" s="10"/>
      <c r="C53" s="10"/>
      <c r="D53" s="1"/>
      <c r="E53" s="1"/>
      <c r="F53" s="1"/>
      <c r="G53" s="1"/>
      <c r="H53" s="1"/>
      <c r="I53" s="1"/>
      <c r="J53" s="1"/>
      <c r="K53" s="1"/>
      <c r="L53" s="58"/>
      <c r="M53" s="1"/>
      <c r="N53" s="1"/>
      <c r="O53" s="1"/>
      <c r="P53" s="1"/>
    </row>
    <row r="54" spans="1:16" x14ac:dyDescent="0.25">
      <c r="A54" s="1"/>
      <c r="B54" s="10"/>
      <c r="C54" s="10"/>
      <c r="D54" s="1"/>
      <c r="E54" s="1"/>
      <c r="F54" s="1"/>
      <c r="G54" s="1"/>
      <c r="H54" s="1"/>
      <c r="I54" s="1"/>
      <c r="J54" s="1"/>
      <c r="K54" s="1"/>
      <c r="L54" s="58"/>
      <c r="M54" s="1"/>
      <c r="N54" s="1"/>
      <c r="O54" s="1"/>
      <c r="P54" s="1"/>
    </row>
    <row r="55" spans="1:16" x14ac:dyDescent="0.25">
      <c r="A55" s="1"/>
      <c r="B55" s="10"/>
      <c r="C55" s="10"/>
      <c r="D55" s="1"/>
      <c r="E55" s="1"/>
      <c r="F55" s="1"/>
      <c r="G55" s="1"/>
      <c r="H55" s="1"/>
      <c r="I55" s="1"/>
      <c r="J55" s="1"/>
      <c r="K55" s="1"/>
      <c r="L55" s="124"/>
      <c r="M55" s="1"/>
      <c r="N55" s="1"/>
      <c r="O55" s="1"/>
      <c r="P55" s="1"/>
    </row>
    <row r="56" spans="1:16" x14ac:dyDescent="0.25">
      <c r="A56" s="1"/>
      <c r="B56" s="10"/>
      <c r="C56" s="1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0"/>
      <c r="C57" s="1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26"/>
      <c r="B58" s="10"/>
      <c r="C58" s="1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0"/>
      <c r="C59" s="1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35"/>
      <c r="B60" s="10"/>
      <c r="C60" s="1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0"/>
      <c r="B61" s="10"/>
      <c r="C61" s="1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0"/>
      <c r="B62" s="10"/>
      <c r="C62" s="1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0"/>
      <c r="B63" s="10"/>
      <c r="C63" s="1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0"/>
      <c r="B64" s="10"/>
      <c r="C64" s="1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0"/>
      <c r="B65" s="10"/>
      <c r="C65" s="1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0"/>
      <c r="B66" s="10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</sheetData>
  <hyperlinks>
    <hyperlink ref="N26" r:id="rId1" display="https://www.chiadefrance.org/cultiver-chia-en-France"/>
  </hyperlinks>
  <pageMargins left="0.7" right="0.7" top="0.75" bottom="0.75" header="0.3" footer="0.3"/>
  <pageSetup paperSize="9" orientation="landscape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B9" sqref="B9:K9"/>
    </sheetView>
  </sheetViews>
  <sheetFormatPr baseColWidth="10" defaultRowHeight="15" x14ac:dyDescent="0.25"/>
  <cols>
    <col min="1" max="1" width="10.28515625" customWidth="1"/>
    <col min="2" max="17" width="8.7109375" customWidth="1"/>
    <col min="18" max="18" width="7.7109375" customWidth="1"/>
    <col min="19" max="23" width="8.7109375" customWidth="1"/>
  </cols>
  <sheetData>
    <row r="1" spans="1:27" ht="15.75" x14ac:dyDescent="0.25">
      <c r="A1" s="60" t="s">
        <v>80</v>
      </c>
      <c r="B1" s="61" t="s">
        <v>81</v>
      </c>
      <c r="C1" s="62"/>
      <c r="D1" s="62"/>
      <c r="E1" s="62"/>
      <c r="F1" s="62"/>
      <c r="G1" s="62"/>
      <c r="H1" s="62"/>
      <c r="I1" s="1"/>
      <c r="J1" s="127" t="s">
        <v>83</v>
      </c>
      <c r="L1" s="1"/>
      <c r="M1" s="1"/>
      <c r="N1" s="1"/>
      <c r="O1" s="76"/>
      <c r="P1" s="76"/>
      <c r="Q1" s="76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60" t="s">
        <v>43</v>
      </c>
      <c r="B2" s="61" t="s">
        <v>84</v>
      </c>
      <c r="C2" s="62"/>
      <c r="D2" s="62"/>
      <c r="E2" s="62"/>
      <c r="F2" s="62"/>
      <c r="G2" s="62"/>
      <c r="H2" s="62"/>
      <c r="I2" s="1"/>
      <c r="K2" s="59"/>
      <c r="L2" s="1"/>
      <c r="M2" s="1"/>
      <c r="N2" s="1"/>
      <c r="O2" s="76"/>
      <c r="P2" s="187" t="s">
        <v>119</v>
      </c>
      <c r="Q2" s="187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5">
      <c r="A3" s="60" t="s">
        <v>86</v>
      </c>
      <c r="B3" s="63"/>
      <c r="C3" s="64">
        <v>18</v>
      </c>
      <c r="D3" s="65" t="s">
        <v>82</v>
      </c>
      <c r="E3" s="62"/>
      <c r="F3" s="62"/>
      <c r="G3" s="62"/>
      <c r="H3" s="62"/>
      <c r="I3" s="1"/>
      <c r="J3" s="1"/>
      <c r="K3" s="1"/>
      <c r="L3" s="1"/>
      <c r="M3" s="1"/>
      <c r="N3" s="1"/>
      <c r="O3" s="76"/>
      <c r="P3" s="187"/>
      <c r="Q3" s="187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63" t="s">
        <v>115</v>
      </c>
      <c r="B4" s="62"/>
      <c r="C4" s="62" t="s">
        <v>116</v>
      </c>
      <c r="D4" s="62"/>
      <c r="E4" s="62"/>
      <c r="F4" s="98" t="s">
        <v>117</v>
      </c>
      <c r="G4" s="66"/>
      <c r="H4" s="66"/>
      <c r="I4" s="1"/>
      <c r="J4" s="1"/>
      <c r="K4" s="1"/>
      <c r="M4" s="1"/>
      <c r="N4" s="1"/>
      <c r="O4" s="76"/>
      <c r="P4" s="76"/>
      <c r="Q4" s="76"/>
      <c r="S4" s="1"/>
      <c r="T4" s="1"/>
      <c r="U4" s="1"/>
      <c r="V4" s="1"/>
      <c r="W4" s="1"/>
      <c r="X4" s="1"/>
      <c r="Y4" s="1"/>
      <c r="Z4" s="1"/>
      <c r="AA4" s="1"/>
    </row>
    <row r="5" spans="1:27" ht="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6"/>
      <c r="M5" s="1"/>
      <c r="N5" s="1"/>
      <c r="O5" s="1"/>
      <c r="P5" s="1"/>
      <c r="Q5" s="1"/>
      <c r="R5" s="56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86" t="s">
        <v>142</v>
      </c>
      <c r="M6" s="1"/>
      <c r="N6" s="1"/>
      <c r="O6" s="1"/>
      <c r="P6" s="1"/>
      <c r="Q6" s="1"/>
      <c r="R6" s="186" t="s">
        <v>135</v>
      </c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25">
      <c r="A7" s="1"/>
      <c r="B7" s="33" t="s">
        <v>85</v>
      </c>
      <c r="C7" s="1"/>
      <c r="D7" s="1"/>
      <c r="E7" s="1"/>
      <c r="F7" s="1"/>
      <c r="G7" s="1"/>
      <c r="H7" s="1"/>
      <c r="I7" s="1"/>
      <c r="J7" s="1"/>
      <c r="K7" s="1"/>
      <c r="L7" s="186"/>
      <c r="M7" s="1"/>
      <c r="N7" s="1"/>
      <c r="O7" s="1"/>
      <c r="P7" s="1"/>
      <c r="Q7" s="1"/>
      <c r="R7" s="186"/>
      <c r="S7" s="1"/>
      <c r="T7" s="1"/>
      <c r="U7" s="1"/>
      <c r="V7" s="1"/>
      <c r="W7" s="1"/>
      <c r="X7" s="1"/>
      <c r="Y7" s="1"/>
      <c r="Z7" s="1"/>
      <c r="AA7" s="1"/>
    </row>
    <row r="8" spans="1:27" ht="15.75" thickBot="1" x14ac:dyDescent="0.3">
      <c r="A8" s="75"/>
      <c r="C8" s="1"/>
      <c r="D8" s="1"/>
      <c r="E8" s="1"/>
      <c r="F8" s="1"/>
      <c r="G8" s="1"/>
      <c r="H8" s="1"/>
      <c r="I8" s="1"/>
      <c r="J8" s="1"/>
      <c r="K8" s="1"/>
      <c r="L8" s="186"/>
      <c r="M8" s="1"/>
      <c r="N8" s="1"/>
      <c r="O8" s="1"/>
      <c r="P8" s="1"/>
      <c r="Q8" s="1"/>
      <c r="R8" s="186"/>
      <c r="S8" s="1"/>
      <c r="T8" s="1"/>
      <c r="U8" s="1"/>
      <c r="V8" s="1"/>
      <c r="W8" s="1"/>
      <c r="X8" s="1"/>
      <c r="Y8" s="1"/>
      <c r="Z8" s="1"/>
      <c r="AA8" s="1"/>
    </row>
    <row r="9" spans="1:27" ht="69.75" customHeight="1" x14ac:dyDescent="0.25">
      <c r="A9" s="188" t="s">
        <v>88</v>
      </c>
      <c r="B9" s="77" t="s">
        <v>95</v>
      </c>
      <c r="C9" s="78" t="s">
        <v>96</v>
      </c>
      <c r="D9" s="78" t="s">
        <v>97</v>
      </c>
      <c r="E9" s="78" t="s">
        <v>98</v>
      </c>
      <c r="F9" s="78" t="s">
        <v>99</v>
      </c>
      <c r="G9" s="78" t="s">
        <v>100</v>
      </c>
      <c r="H9" s="78" t="s">
        <v>101</v>
      </c>
      <c r="I9" s="78" t="s">
        <v>102</v>
      </c>
      <c r="J9" s="78" t="s">
        <v>103</v>
      </c>
      <c r="K9" s="79" t="s">
        <v>104</v>
      </c>
      <c r="L9" s="80"/>
      <c r="M9" s="77" t="s">
        <v>107</v>
      </c>
      <c r="N9" s="78" t="s">
        <v>97</v>
      </c>
      <c r="O9" s="78" t="s">
        <v>95</v>
      </c>
      <c r="P9" s="78" t="s">
        <v>108</v>
      </c>
      <c r="Q9" s="81" t="s">
        <v>105</v>
      </c>
      <c r="R9" s="94"/>
      <c r="S9" s="83" t="s">
        <v>111</v>
      </c>
      <c r="T9" s="78" t="s">
        <v>98</v>
      </c>
      <c r="U9" s="78" t="s">
        <v>104</v>
      </c>
      <c r="V9" s="78" t="s">
        <v>109</v>
      </c>
      <c r="W9" s="79" t="s">
        <v>113</v>
      </c>
      <c r="X9" s="1"/>
      <c r="Y9" s="1"/>
      <c r="Z9" s="1"/>
      <c r="AA9" s="1"/>
    </row>
    <row r="10" spans="1:27" ht="69.75" customHeight="1" thickBot="1" x14ac:dyDescent="0.3">
      <c r="A10" s="189"/>
      <c r="B10" s="84" t="s">
        <v>105</v>
      </c>
      <c r="C10" s="85" t="s">
        <v>106</v>
      </c>
      <c r="D10" s="85" t="s">
        <v>107</v>
      </c>
      <c r="E10" s="85" t="s">
        <v>108</v>
      </c>
      <c r="F10" s="85" t="s">
        <v>109</v>
      </c>
      <c r="G10" s="85" t="s">
        <v>110</v>
      </c>
      <c r="H10" s="85" t="s">
        <v>111</v>
      </c>
      <c r="I10" s="85" t="s">
        <v>112</v>
      </c>
      <c r="J10" s="85" t="s">
        <v>113</v>
      </c>
      <c r="K10" s="86" t="s">
        <v>114</v>
      </c>
      <c r="L10" s="80"/>
      <c r="M10" s="84" t="s">
        <v>112</v>
      </c>
      <c r="N10" s="85" t="s">
        <v>106</v>
      </c>
      <c r="O10" s="89" t="s">
        <v>96</v>
      </c>
      <c r="P10" s="85" t="s">
        <v>103</v>
      </c>
      <c r="Q10" s="87" t="s">
        <v>102</v>
      </c>
      <c r="R10" s="82"/>
      <c r="S10" s="88" t="s">
        <v>110</v>
      </c>
      <c r="T10" s="85" t="s">
        <v>101</v>
      </c>
      <c r="U10" s="85" t="s">
        <v>100</v>
      </c>
      <c r="V10" s="85" t="s">
        <v>114</v>
      </c>
      <c r="W10" s="95" t="s">
        <v>99</v>
      </c>
      <c r="X10" s="1"/>
      <c r="Y10" s="1"/>
      <c r="Z10" s="1"/>
      <c r="AA10" s="1"/>
    </row>
    <row r="11" spans="1:27" ht="69.75" customHeight="1" x14ac:dyDescent="0.25">
      <c r="A11" s="190" t="s">
        <v>89</v>
      </c>
      <c r="B11" s="91" t="s">
        <v>109</v>
      </c>
      <c r="C11" s="78" t="s">
        <v>112</v>
      </c>
      <c r="D11" s="78" t="s">
        <v>96</v>
      </c>
      <c r="E11" s="78" t="s">
        <v>99</v>
      </c>
      <c r="F11" s="78" t="s">
        <v>113</v>
      </c>
      <c r="G11" s="78" t="s">
        <v>95</v>
      </c>
      <c r="H11" s="78" t="s">
        <v>114</v>
      </c>
      <c r="I11" s="78" t="s">
        <v>108</v>
      </c>
      <c r="J11" s="78" t="s">
        <v>110</v>
      </c>
      <c r="K11" s="79" t="s">
        <v>101</v>
      </c>
      <c r="L11" s="80"/>
      <c r="M11" s="77" t="s">
        <v>104</v>
      </c>
      <c r="N11" s="78" t="s">
        <v>113</v>
      </c>
      <c r="O11" s="78" t="s">
        <v>101</v>
      </c>
      <c r="P11" s="78" t="s">
        <v>110</v>
      </c>
      <c r="Q11" s="78" t="s">
        <v>109</v>
      </c>
      <c r="R11" s="82"/>
      <c r="S11" s="78" t="s">
        <v>97</v>
      </c>
      <c r="T11" s="78" t="s">
        <v>114</v>
      </c>
      <c r="U11" s="78" t="s">
        <v>95</v>
      </c>
      <c r="V11" s="78" t="s">
        <v>103</v>
      </c>
      <c r="W11" s="79" t="s">
        <v>108</v>
      </c>
      <c r="X11" s="1"/>
      <c r="Y11" s="1"/>
      <c r="Z11" s="1"/>
      <c r="AA11" s="1"/>
    </row>
    <row r="12" spans="1:27" ht="69.75" customHeight="1" thickBot="1" x14ac:dyDescent="0.3">
      <c r="A12" s="190"/>
      <c r="B12" s="84" t="s">
        <v>98</v>
      </c>
      <c r="C12" s="85" t="s">
        <v>103</v>
      </c>
      <c r="D12" s="85" t="s">
        <v>102</v>
      </c>
      <c r="E12" s="85" t="s">
        <v>111</v>
      </c>
      <c r="F12" s="85" t="s">
        <v>104</v>
      </c>
      <c r="G12" s="85" t="s">
        <v>106</v>
      </c>
      <c r="H12" s="85" t="s">
        <v>100</v>
      </c>
      <c r="I12" s="85" t="s">
        <v>107</v>
      </c>
      <c r="J12" s="85" t="s">
        <v>105</v>
      </c>
      <c r="K12" s="92" t="s">
        <v>97</v>
      </c>
      <c r="L12" s="80"/>
      <c r="M12" s="84" t="s">
        <v>105</v>
      </c>
      <c r="N12" s="89" t="s">
        <v>98</v>
      </c>
      <c r="O12" s="85" t="s">
        <v>100</v>
      </c>
      <c r="P12" s="85" t="s">
        <v>111</v>
      </c>
      <c r="Q12" s="89" t="s">
        <v>96</v>
      </c>
      <c r="R12" s="82"/>
      <c r="S12" s="88" t="s">
        <v>112</v>
      </c>
      <c r="T12" s="89" t="s">
        <v>99</v>
      </c>
      <c r="U12" s="85" t="s">
        <v>107</v>
      </c>
      <c r="V12" s="85" t="s">
        <v>106</v>
      </c>
      <c r="W12" s="86" t="s">
        <v>102</v>
      </c>
      <c r="X12" s="1"/>
      <c r="Y12" s="1"/>
      <c r="Z12" s="1"/>
      <c r="AA12" s="1"/>
    </row>
    <row r="13" spans="1:27" ht="69.75" customHeight="1" x14ac:dyDescent="0.25">
      <c r="A13" s="191" t="s">
        <v>90</v>
      </c>
      <c r="B13" s="91" t="s">
        <v>100</v>
      </c>
      <c r="C13" s="78" t="s">
        <v>111</v>
      </c>
      <c r="D13" s="78" t="s">
        <v>114</v>
      </c>
      <c r="E13" s="78" t="s">
        <v>98</v>
      </c>
      <c r="F13" s="78" t="s">
        <v>99</v>
      </c>
      <c r="G13" s="78" t="s">
        <v>95</v>
      </c>
      <c r="H13" s="78" t="s">
        <v>112</v>
      </c>
      <c r="I13" s="78" t="s">
        <v>109</v>
      </c>
      <c r="J13" s="78" t="s">
        <v>107</v>
      </c>
      <c r="K13" s="79" t="s">
        <v>106</v>
      </c>
      <c r="L13" s="80"/>
      <c r="M13" s="77" t="s">
        <v>97</v>
      </c>
      <c r="N13" s="78" t="s">
        <v>109</v>
      </c>
      <c r="O13" s="78" t="s">
        <v>112</v>
      </c>
      <c r="P13" s="90" t="s">
        <v>106</v>
      </c>
      <c r="Q13" s="81" t="s">
        <v>103</v>
      </c>
      <c r="R13" s="82"/>
      <c r="S13" s="78" t="s">
        <v>107</v>
      </c>
      <c r="T13" s="78" t="s">
        <v>105</v>
      </c>
      <c r="U13" s="78" t="s">
        <v>95</v>
      </c>
      <c r="V13" s="78" t="s">
        <v>113</v>
      </c>
      <c r="W13" s="79" t="s">
        <v>111</v>
      </c>
      <c r="X13" s="1"/>
      <c r="Y13" s="1"/>
      <c r="Z13" s="1"/>
      <c r="AA13" s="1"/>
    </row>
    <row r="14" spans="1:27" ht="69.75" customHeight="1" thickBot="1" x14ac:dyDescent="0.3">
      <c r="A14" s="189"/>
      <c r="B14" s="84" t="s">
        <v>97</v>
      </c>
      <c r="C14" s="85" t="s">
        <v>104</v>
      </c>
      <c r="D14" s="85" t="s">
        <v>110</v>
      </c>
      <c r="E14" s="85" t="s">
        <v>105</v>
      </c>
      <c r="F14" s="85" t="s">
        <v>103</v>
      </c>
      <c r="G14" s="85" t="s">
        <v>101</v>
      </c>
      <c r="H14" s="93" t="s">
        <v>96</v>
      </c>
      <c r="I14" s="85" t="s">
        <v>113</v>
      </c>
      <c r="J14" s="93" t="s">
        <v>108</v>
      </c>
      <c r="K14" s="92" t="s">
        <v>102</v>
      </c>
      <c r="L14" s="80"/>
      <c r="M14" s="84" t="s">
        <v>110</v>
      </c>
      <c r="N14" s="85" t="s">
        <v>108</v>
      </c>
      <c r="O14" s="93" t="s">
        <v>98</v>
      </c>
      <c r="P14" s="85" t="s">
        <v>99</v>
      </c>
      <c r="Q14" s="87" t="s">
        <v>104</v>
      </c>
      <c r="R14" s="96"/>
      <c r="S14" s="93" t="s">
        <v>96</v>
      </c>
      <c r="T14" s="85" t="s">
        <v>102</v>
      </c>
      <c r="U14" s="85" t="s">
        <v>100</v>
      </c>
      <c r="V14" s="85" t="s">
        <v>101</v>
      </c>
      <c r="W14" s="86" t="s">
        <v>114</v>
      </c>
      <c r="X14" s="1"/>
      <c r="Y14" s="1"/>
      <c r="Z14" s="1"/>
      <c r="AA14" s="1"/>
    </row>
    <row r="15" spans="1:27" ht="9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thickBot="1" x14ac:dyDescent="0.3">
      <c r="A16" s="1"/>
      <c r="B16" s="67"/>
      <c r="C16" s="68"/>
      <c r="D16" s="68"/>
      <c r="E16" s="69" t="s">
        <v>87</v>
      </c>
      <c r="F16" s="69"/>
      <c r="G16" s="69"/>
      <c r="H16" s="68"/>
      <c r="I16" s="68"/>
      <c r="J16" s="68"/>
      <c r="K16" s="70"/>
      <c r="L16" s="1"/>
      <c r="M16" s="71"/>
      <c r="N16" s="72"/>
      <c r="O16" s="72"/>
      <c r="P16" s="73" t="s">
        <v>122</v>
      </c>
      <c r="Q16" s="73"/>
      <c r="R16" s="73"/>
      <c r="S16" s="72"/>
      <c r="T16" s="72"/>
      <c r="U16" s="72"/>
      <c r="V16" s="72"/>
      <c r="W16" s="74"/>
      <c r="X16" s="1"/>
      <c r="Y16" s="1"/>
      <c r="Z16" s="1"/>
      <c r="AA16" s="1"/>
    </row>
    <row r="17" spans="1:27" ht="4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7" t="s">
        <v>91</v>
      </c>
      <c r="O18" s="1"/>
      <c r="P18" s="55">
        <f>6*12*18</f>
        <v>1296</v>
      </c>
      <c r="Q18" s="58" t="s">
        <v>92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58" t="s">
        <v>118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7" t="s">
        <v>93</v>
      </c>
      <c r="O21" s="1"/>
      <c r="P21" s="97">
        <f>2*15*1*(P18/10000)</f>
        <v>3.8879999999999999</v>
      </c>
      <c r="Q21" s="58" t="s">
        <v>94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00" t="s">
        <v>120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99" t="s">
        <v>121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99" t="s">
        <v>134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</sheetData>
  <mergeCells count="6">
    <mergeCell ref="R6:R8"/>
    <mergeCell ref="P2:Q3"/>
    <mergeCell ref="A9:A10"/>
    <mergeCell ref="A11:A12"/>
    <mergeCell ref="A13:A14"/>
    <mergeCell ref="L6:L8"/>
  </mergeCells>
  <pageMargins left="0.25" right="0.25" top="0.75" bottom="0.75" header="0.3" footer="0.3"/>
  <pageSetup paperSize="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A4" zoomScaleNormal="100" workbookViewId="0">
      <selection activeCell="V11" sqref="V11"/>
    </sheetView>
  </sheetViews>
  <sheetFormatPr baseColWidth="10" defaultRowHeight="15" x14ac:dyDescent="0.25"/>
  <cols>
    <col min="1" max="1" width="9.85546875" customWidth="1"/>
    <col min="2" max="14" width="8.7109375" customWidth="1"/>
    <col min="15" max="15" width="7.28515625" customWidth="1"/>
    <col min="16" max="19" width="8.7109375" customWidth="1"/>
  </cols>
  <sheetData>
    <row r="1" spans="1:23" ht="15.75" x14ac:dyDescent="0.25">
      <c r="A1" s="60" t="s">
        <v>80</v>
      </c>
      <c r="B1" s="61" t="s">
        <v>81</v>
      </c>
      <c r="C1" s="62"/>
      <c r="D1" s="62"/>
      <c r="E1" s="62"/>
      <c r="F1" s="62"/>
      <c r="G1" s="62"/>
      <c r="H1" s="1"/>
      <c r="I1" s="1"/>
      <c r="J1" s="127" t="s">
        <v>136</v>
      </c>
      <c r="K1" s="1"/>
      <c r="L1" s="1"/>
      <c r="M1" s="1"/>
      <c r="N1" s="1"/>
      <c r="O1" s="1"/>
      <c r="P1" s="1"/>
      <c r="Q1" s="76"/>
      <c r="R1" s="76"/>
      <c r="S1" s="76"/>
      <c r="T1" s="1"/>
      <c r="U1" s="1"/>
      <c r="V1" s="1"/>
      <c r="W1" s="1"/>
    </row>
    <row r="2" spans="1:23" x14ac:dyDescent="0.25">
      <c r="A2" s="60" t="s">
        <v>43</v>
      </c>
      <c r="B2" s="61" t="s">
        <v>84</v>
      </c>
      <c r="C2" s="62"/>
      <c r="D2" s="62"/>
      <c r="E2" s="62"/>
      <c r="F2" s="62"/>
      <c r="G2" s="62"/>
      <c r="H2" s="1"/>
      <c r="I2" s="59"/>
      <c r="K2" s="146"/>
      <c r="L2" s="1"/>
      <c r="M2" s="1"/>
      <c r="N2" s="1"/>
      <c r="O2" s="1"/>
      <c r="P2" s="1"/>
      <c r="Q2" s="76"/>
      <c r="R2" s="187" t="s">
        <v>119</v>
      </c>
      <c r="S2" s="187"/>
      <c r="T2" s="1"/>
      <c r="U2" s="1"/>
      <c r="V2" s="1"/>
      <c r="W2" s="1"/>
    </row>
    <row r="3" spans="1:23" x14ac:dyDescent="0.25">
      <c r="A3" s="60" t="s">
        <v>86</v>
      </c>
      <c r="B3" s="63"/>
      <c r="C3" s="64">
        <v>18</v>
      </c>
      <c r="D3" s="65" t="s">
        <v>82</v>
      </c>
      <c r="E3" s="62"/>
      <c r="F3" s="62"/>
      <c r="G3" s="62"/>
      <c r="H3" s="1"/>
      <c r="I3" s="1"/>
      <c r="J3" s="1"/>
      <c r="K3" s="1"/>
      <c r="L3" s="1"/>
      <c r="M3" s="1"/>
      <c r="N3" s="1"/>
      <c r="O3" s="1"/>
      <c r="P3" s="1"/>
      <c r="Q3" s="76"/>
      <c r="R3" s="187"/>
      <c r="S3" s="187"/>
      <c r="T3" s="1"/>
      <c r="U3" s="1"/>
      <c r="V3" s="1"/>
      <c r="W3" s="1"/>
    </row>
    <row r="4" spans="1:23" x14ac:dyDescent="0.25">
      <c r="A4" s="63" t="s">
        <v>115</v>
      </c>
      <c r="B4" s="62"/>
      <c r="C4" s="62" t="s">
        <v>165</v>
      </c>
      <c r="D4" s="62"/>
      <c r="E4" s="62"/>
      <c r="F4" s="98" t="s">
        <v>143</v>
      </c>
      <c r="G4" s="66"/>
      <c r="H4" s="1"/>
      <c r="I4" s="1"/>
      <c r="J4" s="1"/>
      <c r="K4" s="1"/>
      <c r="L4" s="1"/>
      <c r="M4" s="1"/>
      <c r="N4" s="1"/>
      <c r="O4" s="1"/>
      <c r="P4" s="1"/>
      <c r="Q4" s="76"/>
      <c r="R4" s="76"/>
      <c r="S4" s="76"/>
      <c r="T4" s="1"/>
      <c r="U4" s="1"/>
      <c r="V4" s="1"/>
      <c r="W4" s="1"/>
    </row>
    <row r="5" spans="1:23" ht="6" customHeight="1" x14ac:dyDescent="0.25">
      <c r="A5" s="1"/>
      <c r="B5" s="1"/>
      <c r="C5" s="1"/>
      <c r="D5" s="1"/>
      <c r="E5" s="1"/>
      <c r="F5" s="1"/>
      <c r="G5" s="1"/>
      <c r="H5" s="1"/>
      <c r="I5" s="1"/>
      <c r="J5" s="186" t="s">
        <v>141</v>
      </c>
      <c r="K5" s="1"/>
      <c r="L5" s="1"/>
      <c r="M5" s="1"/>
      <c r="N5" s="1"/>
      <c r="O5" s="186" t="s">
        <v>135</v>
      </c>
      <c r="P5" s="1"/>
      <c r="Q5" s="1"/>
      <c r="R5" s="1"/>
      <c r="S5" s="1"/>
      <c r="T5" s="1"/>
      <c r="U5" s="1"/>
      <c r="V5" s="1"/>
      <c r="W5" s="1"/>
    </row>
    <row r="6" spans="1:23" ht="10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86"/>
      <c r="K6" s="1"/>
      <c r="L6" s="1"/>
      <c r="M6" s="1"/>
      <c r="N6" s="1"/>
      <c r="O6" s="186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5">
      <c r="A7" s="1"/>
      <c r="B7" s="33"/>
      <c r="C7" s="1"/>
      <c r="D7" s="1"/>
      <c r="E7" s="1"/>
      <c r="F7" s="1"/>
      <c r="G7" s="1"/>
      <c r="H7" s="1"/>
      <c r="I7" s="1"/>
      <c r="J7" s="186"/>
      <c r="K7" s="1"/>
      <c r="L7" s="1"/>
      <c r="M7" s="1"/>
      <c r="N7" s="1"/>
      <c r="O7" s="186"/>
      <c r="P7" s="1"/>
      <c r="Q7" s="1"/>
      <c r="R7" s="1"/>
      <c r="S7" s="1"/>
      <c r="T7" s="1"/>
      <c r="U7" s="1"/>
      <c r="V7" s="1"/>
      <c r="W7" s="1"/>
    </row>
    <row r="8" spans="1:23" ht="15.75" thickBot="1" x14ac:dyDescent="0.3">
      <c r="A8" s="75"/>
      <c r="C8" s="1"/>
      <c r="D8" s="1"/>
      <c r="E8" s="1"/>
      <c r="F8" s="1"/>
      <c r="G8" s="1"/>
      <c r="H8" s="1"/>
      <c r="I8" s="1"/>
      <c r="J8" s="186"/>
      <c r="K8" s="1"/>
      <c r="L8" s="1"/>
      <c r="M8" s="1"/>
      <c r="N8" s="1"/>
      <c r="O8" s="195"/>
      <c r="P8" s="1"/>
      <c r="Q8" s="1"/>
      <c r="R8" s="1"/>
      <c r="S8" s="1"/>
      <c r="T8" s="1"/>
      <c r="U8" s="1"/>
      <c r="V8" s="1"/>
      <c r="W8" s="1"/>
    </row>
    <row r="9" spans="1:23" ht="58.5" customHeight="1" x14ac:dyDescent="0.25">
      <c r="A9" s="192" t="s">
        <v>137</v>
      </c>
      <c r="B9" s="77" t="s">
        <v>176</v>
      </c>
      <c r="C9" s="78" t="s">
        <v>179</v>
      </c>
      <c r="D9" s="78" t="s">
        <v>182</v>
      </c>
      <c r="E9" s="78" t="s">
        <v>185</v>
      </c>
      <c r="F9" s="78" t="s">
        <v>186</v>
      </c>
      <c r="G9" s="78" t="s">
        <v>187</v>
      </c>
      <c r="H9" s="78" t="s">
        <v>188</v>
      </c>
      <c r="I9" s="79" t="s">
        <v>198</v>
      </c>
      <c r="J9" s="80"/>
      <c r="K9" s="77" t="s">
        <v>183</v>
      </c>
      <c r="L9" s="78" t="s">
        <v>191</v>
      </c>
      <c r="M9" s="78" t="s">
        <v>193</v>
      </c>
      <c r="N9" s="81" t="s">
        <v>196</v>
      </c>
      <c r="O9" s="94"/>
      <c r="P9" s="83" t="s">
        <v>180</v>
      </c>
      <c r="Q9" s="78" t="s">
        <v>177</v>
      </c>
      <c r="R9" s="78" t="s">
        <v>192</v>
      </c>
      <c r="S9" s="79" t="s">
        <v>190</v>
      </c>
      <c r="T9" s="1"/>
      <c r="U9" s="1"/>
      <c r="V9" s="1"/>
      <c r="W9" s="1"/>
    </row>
    <row r="10" spans="1:23" ht="58.5" customHeight="1" x14ac:dyDescent="0.25">
      <c r="A10" s="188"/>
      <c r="B10" s="178" t="s">
        <v>196</v>
      </c>
      <c r="C10" s="129" t="s">
        <v>177</v>
      </c>
      <c r="D10" s="129" t="s">
        <v>180</v>
      </c>
      <c r="E10" s="129" t="s">
        <v>183</v>
      </c>
      <c r="F10" s="129" t="s">
        <v>190</v>
      </c>
      <c r="G10" s="129" t="s">
        <v>191</v>
      </c>
      <c r="H10" s="129" t="s">
        <v>192</v>
      </c>
      <c r="I10" s="130" t="s">
        <v>193</v>
      </c>
      <c r="J10" s="80"/>
      <c r="K10" s="128" t="s">
        <v>184</v>
      </c>
      <c r="L10" s="89" t="s">
        <v>207</v>
      </c>
      <c r="M10" s="129" t="s">
        <v>181</v>
      </c>
      <c r="N10" s="131" t="s">
        <v>194</v>
      </c>
      <c r="O10" s="82"/>
      <c r="P10" s="132" t="s">
        <v>178</v>
      </c>
      <c r="Q10" s="129" t="s">
        <v>195</v>
      </c>
      <c r="R10" s="129" t="s">
        <v>189</v>
      </c>
      <c r="S10" s="95" t="s">
        <v>197</v>
      </c>
      <c r="T10" s="1"/>
      <c r="U10" s="1"/>
      <c r="V10" s="1"/>
      <c r="W10" s="1"/>
    </row>
    <row r="11" spans="1:23" ht="58.5" customHeight="1" thickBot="1" x14ac:dyDescent="0.3">
      <c r="A11" s="189"/>
      <c r="B11" s="179" t="s">
        <v>189</v>
      </c>
      <c r="C11" s="85" t="s">
        <v>197</v>
      </c>
      <c r="D11" s="85" t="s">
        <v>178</v>
      </c>
      <c r="E11" s="85" t="s">
        <v>181</v>
      </c>
      <c r="F11" s="85" t="s">
        <v>184</v>
      </c>
      <c r="G11" s="85" t="s">
        <v>207</v>
      </c>
      <c r="H11" s="85" t="s">
        <v>194</v>
      </c>
      <c r="I11" s="86" t="s">
        <v>195</v>
      </c>
      <c r="J11" s="80"/>
      <c r="K11" s="84" t="s">
        <v>182</v>
      </c>
      <c r="L11" s="89" t="s">
        <v>187</v>
      </c>
      <c r="M11" s="85" t="s">
        <v>188</v>
      </c>
      <c r="N11" s="87" t="s">
        <v>179</v>
      </c>
      <c r="O11" s="82"/>
      <c r="P11" s="88" t="s">
        <v>198</v>
      </c>
      <c r="Q11" s="85" t="s">
        <v>185</v>
      </c>
      <c r="R11" s="85" t="s">
        <v>176</v>
      </c>
      <c r="S11" s="95" t="s">
        <v>186</v>
      </c>
      <c r="T11" s="1"/>
      <c r="U11" s="1"/>
      <c r="V11" s="1"/>
      <c r="W11" s="1"/>
    </row>
    <row r="12" spans="1:23" ht="58.5" customHeight="1" x14ac:dyDescent="0.25">
      <c r="A12" s="193" t="s">
        <v>138</v>
      </c>
      <c r="B12" s="77" t="s">
        <v>181</v>
      </c>
      <c r="C12" s="78" t="s">
        <v>207</v>
      </c>
      <c r="D12" s="78" t="s">
        <v>195</v>
      </c>
      <c r="E12" s="78" t="s">
        <v>189</v>
      </c>
      <c r="F12" s="78" t="s">
        <v>197</v>
      </c>
      <c r="G12" s="78" t="s">
        <v>194</v>
      </c>
      <c r="H12" s="78" t="s">
        <v>184</v>
      </c>
      <c r="I12" s="79" t="s">
        <v>178</v>
      </c>
      <c r="J12" s="80"/>
      <c r="K12" s="77" t="s">
        <v>176</v>
      </c>
      <c r="L12" s="78" t="s">
        <v>179</v>
      </c>
      <c r="M12" s="78" t="s">
        <v>182</v>
      </c>
      <c r="N12" s="78" t="s">
        <v>185</v>
      </c>
      <c r="O12" s="82"/>
      <c r="P12" s="78" t="s">
        <v>186</v>
      </c>
      <c r="Q12" s="78" t="s">
        <v>187</v>
      </c>
      <c r="R12" s="78" t="s">
        <v>188</v>
      </c>
      <c r="S12" s="79" t="s">
        <v>198</v>
      </c>
      <c r="T12" s="1"/>
      <c r="U12" s="1"/>
      <c r="V12" s="1"/>
      <c r="W12" s="1"/>
    </row>
    <row r="13" spans="1:23" ht="58.5" customHeight="1" x14ac:dyDescent="0.25">
      <c r="A13" s="190"/>
      <c r="B13" s="128" t="s">
        <v>185</v>
      </c>
      <c r="C13" s="129" t="s">
        <v>176</v>
      </c>
      <c r="D13" s="129" t="s">
        <v>186</v>
      </c>
      <c r="E13" s="129" t="s">
        <v>187</v>
      </c>
      <c r="F13" s="129" t="s">
        <v>188</v>
      </c>
      <c r="G13" s="129" t="s">
        <v>198</v>
      </c>
      <c r="H13" s="129" t="s">
        <v>182</v>
      </c>
      <c r="I13" s="134" t="s">
        <v>179</v>
      </c>
      <c r="J13" s="80"/>
      <c r="K13" s="128" t="s">
        <v>196</v>
      </c>
      <c r="L13" s="129" t="s">
        <v>177</v>
      </c>
      <c r="M13" s="129" t="s">
        <v>180</v>
      </c>
      <c r="N13" s="89" t="s">
        <v>183</v>
      </c>
      <c r="O13" s="82"/>
      <c r="P13" s="132" t="s">
        <v>190</v>
      </c>
      <c r="Q13" s="89" t="s">
        <v>191</v>
      </c>
      <c r="R13" s="129" t="s">
        <v>192</v>
      </c>
      <c r="S13" s="130" t="s">
        <v>193</v>
      </c>
      <c r="T13" s="1"/>
      <c r="U13" s="1"/>
      <c r="V13" s="1"/>
      <c r="W13" s="1"/>
    </row>
    <row r="14" spans="1:23" ht="58.5" customHeight="1" thickBot="1" x14ac:dyDescent="0.3">
      <c r="A14" s="190"/>
      <c r="B14" s="84" t="s">
        <v>180</v>
      </c>
      <c r="C14" s="85" t="s">
        <v>183</v>
      </c>
      <c r="D14" s="85" t="s">
        <v>192</v>
      </c>
      <c r="E14" s="85" t="s">
        <v>193</v>
      </c>
      <c r="F14" s="85" t="s">
        <v>191</v>
      </c>
      <c r="G14" s="85" t="s">
        <v>190</v>
      </c>
      <c r="H14" s="85" t="s">
        <v>196</v>
      </c>
      <c r="I14" s="92" t="s">
        <v>177</v>
      </c>
      <c r="J14" s="80"/>
      <c r="K14" s="84" t="s">
        <v>189</v>
      </c>
      <c r="L14" s="85" t="s">
        <v>197</v>
      </c>
      <c r="M14" s="85" t="s">
        <v>178</v>
      </c>
      <c r="N14" s="89" t="s">
        <v>181</v>
      </c>
      <c r="O14" s="82"/>
      <c r="P14" s="88" t="s">
        <v>184</v>
      </c>
      <c r="Q14" s="89" t="s">
        <v>207</v>
      </c>
      <c r="R14" s="85" t="s">
        <v>194</v>
      </c>
      <c r="S14" s="86" t="s">
        <v>195</v>
      </c>
      <c r="T14" s="1"/>
      <c r="U14" s="1"/>
      <c r="V14" s="1"/>
      <c r="W14" s="1"/>
    </row>
    <row r="15" spans="1:23" ht="58.5" customHeight="1" x14ac:dyDescent="0.25">
      <c r="A15" s="194" t="s">
        <v>139</v>
      </c>
      <c r="B15" s="77" t="s">
        <v>183</v>
      </c>
      <c r="C15" s="78" t="s">
        <v>191</v>
      </c>
      <c r="D15" s="78" t="s">
        <v>193</v>
      </c>
      <c r="E15" s="78" t="s">
        <v>196</v>
      </c>
      <c r="F15" s="78" t="s">
        <v>180</v>
      </c>
      <c r="G15" s="78" t="s">
        <v>177</v>
      </c>
      <c r="H15" s="78" t="s">
        <v>192</v>
      </c>
      <c r="I15" s="79" t="s">
        <v>190</v>
      </c>
      <c r="J15" s="80"/>
      <c r="K15" s="77" t="s">
        <v>181</v>
      </c>
      <c r="L15" s="90" t="s">
        <v>207</v>
      </c>
      <c r="M15" s="90" t="s">
        <v>195</v>
      </c>
      <c r="N15" s="81" t="s">
        <v>189</v>
      </c>
      <c r="O15" s="82"/>
      <c r="P15" s="78" t="s">
        <v>197</v>
      </c>
      <c r="Q15" s="78" t="s">
        <v>194</v>
      </c>
      <c r="R15" s="78" t="s">
        <v>184</v>
      </c>
      <c r="S15" s="79" t="s">
        <v>178</v>
      </c>
      <c r="T15" s="1"/>
      <c r="U15" s="1"/>
      <c r="V15" s="1"/>
      <c r="W15" s="1"/>
    </row>
    <row r="16" spans="1:23" ht="58.5" customHeight="1" x14ac:dyDescent="0.25">
      <c r="A16" s="188"/>
      <c r="B16" s="128" t="s">
        <v>184</v>
      </c>
      <c r="C16" s="129" t="s">
        <v>207</v>
      </c>
      <c r="D16" s="129" t="s">
        <v>181</v>
      </c>
      <c r="E16" s="133" t="s">
        <v>194</v>
      </c>
      <c r="F16" s="129" t="s">
        <v>178</v>
      </c>
      <c r="G16" s="129" t="s">
        <v>195</v>
      </c>
      <c r="H16" s="133" t="s">
        <v>189</v>
      </c>
      <c r="I16" s="134" t="s">
        <v>197</v>
      </c>
      <c r="J16" s="80"/>
      <c r="K16" s="128" t="s">
        <v>185</v>
      </c>
      <c r="L16" s="133" t="s">
        <v>176</v>
      </c>
      <c r="M16" s="133" t="s">
        <v>186</v>
      </c>
      <c r="N16" s="131" t="s">
        <v>187</v>
      </c>
      <c r="O16" s="82"/>
      <c r="P16" s="133" t="s">
        <v>188</v>
      </c>
      <c r="Q16" s="129" t="s">
        <v>198</v>
      </c>
      <c r="R16" s="129" t="s">
        <v>182</v>
      </c>
      <c r="S16" s="130" t="s">
        <v>179</v>
      </c>
      <c r="T16" s="1"/>
      <c r="U16" s="1"/>
      <c r="V16" s="1"/>
      <c r="W16" s="1"/>
    </row>
    <row r="17" spans="1:23" ht="58.5" customHeight="1" thickBot="1" x14ac:dyDescent="0.3">
      <c r="A17" s="189"/>
      <c r="B17" s="84" t="s">
        <v>182</v>
      </c>
      <c r="C17" s="85" t="s">
        <v>187</v>
      </c>
      <c r="D17" s="85" t="s">
        <v>188</v>
      </c>
      <c r="E17" s="93" t="s">
        <v>179</v>
      </c>
      <c r="F17" s="85" t="s">
        <v>198</v>
      </c>
      <c r="G17" s="85" t="s">
        <v>185</v>
      </c>
      <c r="H17" s="185" t="s">
        <v>176</v>
      </c>
      <c r="I17" s="92" t="s">
        <v>186</v>
      </c>
      <c r="J17" s="80"/>
      <c r="K17" s="84" t="s">
        <v>180</v>
      </c>
      <c r="L17" s="93" t="s">
        <v>183</v>
      </c>
      <c r="M17" s="93" t="s">
        <v>192</v>
      </c>
      <c r="N17" s="87" t="s">
        <v>193</v>
      </c>
      <c r="O17" s="96"/>
      <c r="P17" s="93" t="s">
        <v>191</v>
      </c>
      <c r="Q17" s="85" t="s">
        <v>190</v>
      </c>
      <c r="R17" s="85" t="s">
        <v>196</v>
      </c>
      <c r="S17" s="86" t="s">
        <v>177</v>
      </c>
      <c r="T17" s="1"/>
      <c r="U17" s="1"/>
      <c r="V17" s="1"/>
      <c r="W17" s="1"/>
    </row>
    <row r="18" spans="1:23" ht="9" customHeight="1" thickBo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thickBot="1" x14ac:dyDescent="0.3">
      <c r="A19" s="1"/>
      <c r="B19" s="67"/>
      <c r="C19" s="68"/>
      <c r="D19" s="68"/>
      <c r="E19" s="69" t="s">
        <v>87</v>
      </c>
      <c r="F19" s="69"/>
      <c r="G19" s="69"/>
      <c r="H19" s="68"/>
      <c r="I19" s="70"/>
      <c r="J19" s="1"/>
      <c r="K19" s="71"/>
      <c r="L19" s="72"/>
      <c r="M19" s="73" t="s">
        <v>122</v>
      </c>
      <c r="N19" s="73"/>
      <c r="O19" s="73"/>
      <c r="P19" s="72"/>
      <c r="Q19" s="72"/>
      <c r="R19" s="72"/>
      <c r="S19" s="74"/>
      <c r="T19" s="1"/>
      <c r="U19" s="1"/>
      <c r="V19" s="1"/>
      <c r="W19" s="1"/>
    </row>
    <row r="20" spans="1:23" ht="4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3">
        <f>18*100</f>
        <v>1800</v>
      </c>
      <c r="M21" s="58" t="s">
        <v>92</v>
      </c>
      <c r="N21" s="58" t="s">
        <v>118</v>
      </c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8" t="s">
        <v>140</v>
      </c>
      <c r="N22" s="97">
        <f>2*15*1*(L21/10000)</f>
        <v>5.3999999999999995</v>
      </c>
      <c r="O22" s="58" t="s">
        <v>94</v>
      </c>
      <c r="P22" s="1"/>
      <c r="Q22" s="1"/>
      <c r="R22" s="1"/>
      <c r="S22" s="1"/>
      <c r="T22" s="1"/>
      <c r="U22" s="1"/>
      <c r="V22" s="1"/>
      <c r="W22" s="1"/>
    </row>
    <row r="23" spans="1:23" ht="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44" t="s">
        <v>163</v>
      </c>
      <c r="B24" s="76"/>
      <c r="C24" s="76"/>
      <c r="D24" s="76"/>
      <c r="E24" s="76"/>
      <c r="F24" s="76"/>
      <c r="G24" s="76"/>
      <c r="H24" s="76"/>
      <c r="I24" s="76"/>
      <c r="J24" s="7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45" t="s">
        <v>121</v>
      </c>
      <c r="B25" s="76"/>
      <c r="C25" s="76"/>
      <c r="D25" s="76"/>
      <c r="E25" s="76"/>
      <c r="F25" s="76"/>
      <c r="G25" s="76"/>
      <c r="H25" s="76"/>
      <c r="I25" s="76"/>
      <c r="J25" s="7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45" t="s">
        <v>164</v>
      </c>
      <c r="B26" s="76"/>
      <c r="C26" s="76"/>
      <c r="D26" s="76"/>
      <c r="E26" s="76"/>
      <c r="F26" s="76"/>
      <c r="G26" s="76"/>
      <c r="H26" s="76"/>
      <c r="I26" s="76"/>
      <c r="J26" s="7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</sheetData>
  <mergeCells count="6">
    <mergeCell ref="R2:S3"/>
    <mergeCell ref="A9:A11"/>
    <mergeCell ref="A12:A14"/>
    <mergeCell ref="A15:A17"/>
    <mergeCell ref="J5:J8"/>
    <mergeCell ref="O5:O8"/>
  </mergeCells>
  <pageMargins left="0.25" right="0.25" top="0.75" bottom="0.75" header="0.3" footer="0.3"/>
  <pageSetup paperSize="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Action2-Espèces</vt:lpstr>
      <vt:lpstr>plan essai</vt:lpstr>
      <vt:lpstr>plan essai (2)</vt:lpstr>
    </vt:vector>
  </TitlesOfParts>
  <Company>Chambre d'Agriculture de la Vienne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MINETTE Sébastien</dc:creator>
  <cp:lastModifiedBy>MINETTE Sébastien</cp:lastModifiedBy>
  <cp:lastPrinted>2019-06-17T08:03:53Z</cp:lastPrinted>
  <dcterms:created xsi:type="dcterms:W3CDTF">2018-12-18T15:18:20Z</dcterms:created>
  <dcterms:modified xsi:type="dcterms:W3CDTF">2019-06-17T13:55:29Z</dcterms:modified>
</cp:coreProperties>
</file>